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shis.sharepoint.com/sites/Sameign/Shared Documents/09_SKIPULAGS-OG_BYGGINGAMAL NYTT/09-4_Innleiding_SSK/09-45_SSK_Þróunaráætlanir/Þróunaráætlun 2020-2024/Vefur/"/>
    </mc:Choice>
  </mc:AlternateContent>
  <xr:revisionPtr revIDLastSave="0" documentId="8_{3CD0DDEA-3B24-4F76-B29B-2C666F936A26}" xr6:coauthVersionLast="47" xr6:coauthVersionMax="47" xr10:uidLastSave="{00000000-0000-0000-0000-000000000000}"/>
  <bookViews>
    <workbookView xWindow="32115" yWindow="1065" windowWidth="21315" windowHeight="13440" activeTab="2" xr2:uid="{00000000-000D-0000-FFFF-FFFF00000000}"/>
  </bookViews>
  <sheets>
    <sheet name="YFIRLIT HELSTU SVÆDI" sheetId="22" r:id="rId1"/>
    <sheet name="YFIRLIT HFJ" sheetId="13" r:id="rId2"/>
    <sheet name="HFJ ÍBUDARHUSNÆDI" sheetId="26" r:id="rId3"/>
    <sheet name="HFJ ÍBUDARHUSNÆDI ekkinota" sheetId="6" r:id="rId4"/>
    <sheet name="HFJ A_OG_S_HUSNÆDI" sheetId="16" r:id="rId5"/>
    <sheet name="HFJ ÍB20" sheetId="23" r:id="rId6"/>
    <sheet name="HFJ AT20" sheetId="25" r:id="rId7"/>
    <sheet name="HAF18" sheetId="20" r:id="rId8"/>
    <sheet name="úttektir 18-20" sheetId="21" r:id="rId9"/>
    <sheet name="Hraun V" sheetId="24" r:id="rId10"/>
  </sheets>
  <definedNames>
    <definedName name="_xlnm._FilterDatabase" localSheetId="4" hidden="1">'HFJ A_OG_S_HUSNÆDI'!$D$26:$F$174</definedName>
    <definedName name="_xlnm._FilterDatabase" localSheetId="6" hidden="1">'HFJ AT20'!$D$26:$F$164</definedName>
    <definedName name="_xlnm._FilterDatabase" localSheetId="5" hidden="1">'HFJ ÍB20'!$D$26:$F$160</definedName>
    <definedName name="_xlnm._FilterDatabase" localSheetId="2" hidden="1">'HFJ ÍBUDARHUSNÆDI'!$D$26:$F$192</definedName>
    <definedName name="_xlnm._FilterDatabase" localSheetId="3" hidden="1">'HFJ ÍBUDARHUSNÆDI ekkinota'!$D$26:$F$170</definedName>
    <definedName name="_xlnm._FilterDatabase" localSheetId="8" hidden="1">'úttektir 18-20'!$B$1:$E$26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7" i="26" l="1"/>
  <c r="J76" i="26"/>
  <c r="J66" i="26"/>
  <c r="J54" i="26"/>
  <c r="J53" i="26"/>
  <c r="P51" i="26"/>
  <c r="M51" i="26"/>
  <c r="J51" i="26"/>
  <c r="P50" i="26"/>
  <c r="M50" i="26"/>
  <c r="J49" i="26"/>
  <c r="J50" i="26"/>
  <c r="P49" i="26"/>
  <c r="M49" i="26"/>
  <c r="J48" i="26"/>
  <c r="P47" i="26"/>
  <c r="M47" i="26"/>
  <c r="J47" i="26"/>
  <c r="P46" i="26"/>
  <c r="M46" i="26"/>
  <c r="J46" i="26"/>
  <c r="J45" i="26"/>
  <c r="M44" i="26"/>
  <c r="P44" i="26"/>
  <c r="J44" i="26"/>
  <c r="J42" i="26"/>
  <c r="J40" i="26"/>
  <c r="J41" i="26"/>
  <c r="J39" i="26"/>
  <c r="J37" i="26"/>
  <c r="J36" i="26"/>
  <c r="J35" i="26"/>
  <c r="J34" i="26"/>
  <c r="J33" i="26"/>
  <c r="J32" i="26"/>
  <c r="J30" i="26"/>
  <c r="U194" i="26"/>
  <c r="T194" i="26"/>
  <c r="S194" i="26"/>
  <c r="R194" i="26"/>
  <c r="Q194" i="26"/>
  <c r="P190" i="26"/>
  <c r="M190" i="26"/>
  <c r="J190" i="26"/>
  <c r="P189" i="26"/>
  <c r="M189" i="26"/>
  <c r="J189" i="26"/>
  <c r="P188" i="26"/>
  <c r="M188" i="26"/>
  <c r="J188" i="26"/>
  <c r="P187" i="26"/>
  <c r="M187" i="26"/>
  <c r="J187" i="26"/>
  <c r="P186" i="26"/>
  <c r="M186" i="26"/>
  <c r="J186" i="26"/>
  <c r="P185" i="26"/>
  <c r="M185" i="26"/>
  <c r="J185" i="26"/>
  <c r="P184" i="26"/>
  <c r="M184" i="26"/>
  <c r="J184" i="26"/>
  <c r="P183" i="26"/>
  <c r="M183" i="26"/>
  <c r="J183" i="26"/>
  <c r="P182" i="26"/>
  <c r="M182" i="26"/>
  <c r="J182" i="26"/>
  <c r="P181" i="26"/>
  <c r="M181" i="26"/>
  <c r="J181" i="26"/>
  <c r="P180" i="26"/>
  <c r="M180" i="26"/>
  <c r="J180" i="26"/>
  <c r="P179" i="26"/>
  <c r="M179" i="26"/>
  <c r="J179" i="26"/>
  <c r="P178" i="26"/>
  <c r="M178" i="26"/>
  <c r="J178" i="26"/>
  <c r="P177" i="26"/>
  <c r="M177" i="26"/>
  <c r="J177" i="26"/>
  <c r="P176" i="26"/>
  <c r="M176" i="26"/>
  <c r="J176" i="26"/>
  <c r="P175" i="26"/>
  <c r="M175" i="26"/>
  <c r="J175" i="26"/>
  <c r="P174" i="26"/>
  <c r="M174" i="26"/>
  <c r="J174" i="26"/>
  <c r="P173" i="26"/>
  <c r="M173" i="26"/>
  <c r="J173" i="26"/>
  <c r="P172" i="26"/>
  <c r="M172" i="26"/>
  <c r="J172" i="26"/>
  <c r="P171" i="26"/>
  <c r="M171" i="26"/>
  <c r="J171" i="26"/>
  <c r="P170" i="26"/>
  <c r="M170" i="26"/>
  <c r="J170" i="26"/>
  <c r="P169" i="26"/>
  <c r="M169" i="26"/>
  <c r="J169" i="26"/>
  <c r="P168" i="26"/>
  <c r="M168" i="26"/>
  <c r="J168" i="26"/>
  <c r="P167" i="26"/>
  <c r="M167" i="26"/>
  <c r="J167" i="26"/>
  <c r="P166" i="26"/>
  <c r="M166" i="26"/>
  <c r="J166" i="26"/>
  <c r="P165" i="26"/>
  <c r="M165" i="26"/>
  <c r="J165" i="26"/>
  <c r="P164" i="26"/>
  <c r="M164" i="26"/>
  <c r="J164" i="26"/>
  <c r="P163" i="26"/>
  <c r="M163" i="26"/>
  <c r="J163" i="26"/>
  <c r="P162" i="26"/>
  <c r="M162" i="26"/>
  <c r="J162" i="26"/>
  <c r="P161" i="26"/>
  <c r="M161" i="26"/>
  <c r="J161" i="26"/>
  <c r="P160" i="26"/>
  <c r="M160" i="26"/>
  <c r="J160" i="26"/>
  <c r="P159" i="26"/>
  <c r="M159" i="26"/>
  <c r="J159" i="26"/>
  <c r="P158" i="26"/>
  <c r="M158" i="26"/>
  <c r="J158" i="26"/>
  <c r="P157" i="26"/>
  <c r="M157" i="26"/>
  <c r="J157" i="26"/>
  <c r="P156" i="26"/>
  <c r="M156" i="26"/>
  <c r="J156" i="26"/>
  <c r="P155" i="26"/>
  <c r="M155" i="26"/>
  <c r="J155" i="26"/>
  <c r="P154" i="26"/>
  <c r="M154" i="26"/>
  <c r="J154" i="26"/>
  <c r="P153" i="26"/>
  <c r="M153" i="26"/>
  <c r="J153" i="26"/>
  <c r="P152" i="26"/>
  <c r="M152" i="26"/>
  <c r="J152" i="26"/>
  <c r="P151" i="26"/>
  <c r="M151" i="26"/>
  <c r="J151" i="26"/>
  <c r="P150" i="26"/>
  <c r="M150" i="26"/>
  <c r="J150" i="26"/>
  <c r="P149" i="26"/>
  <c r="M149" i="26"/>
  <c r="J149" i="26"/>
  <c r="P148" i="26"/>
  <c r="M148" i="26"/>
  <c r="J148" i="26"/>
  <c r="P147" i="26"/>
  <c r="M147" i="26"/>
  <c r="J147" i="26"/>
  <c r="P146" i="26"/>
  <c r="M146" i="26"/>
  <c r="J146" i="26"/>
  <c r="P145" i="26"/>
  <c r="M145" i="26"/>
  <c r="J145" i="26"/>
  <c r="P144" i="26"/>
  <c r="M144" i="26"/>
  <c r="J144" i="26"/>
  <c r="P143" i="26"/>
  <c r="M143" i="26"/>
  <c r="J143" i="26"/>
  <c r="P142" i="26"/>
  <c r="M142" i="26"/>
  <c r="J142" i="26"/>
  <c r="P141" i="26"/>
  <c r="M141" i="26"/>
  <c r="J141" i="26"/>
  <c r="P140" i="26"/>
  <c r="M140" i="26"/>
  <c r="J140" i="26"/>
  <c r="P139" i="26"/>
  <c r="M139" i="26"/>
  <c r="J139" i="26"/>
  <c r="P138" i="26"/>
  <c r="M138" i="26"/>
  <c r="J138" i="26"/>
  <c r="P137" i="26"/>
  <c r="M137" i="26"/>
  <c r="J137" i="26"/>
  <c r="P136" i="26"/>
  <c r="M136" i="26"/>
  <c r="J136" i="26"/>
  <c r="P135" i="26"/>
  <c r="M135" i="26"/>
  <c r="J135" i="26"/>
  <c r="P134" i="26"/>
  <c r="M134" i="26"/>
  <c r="J134" i="26"/>
  <c r="P133" i="26"/>
  <c r="M133" i="26"/>
  <c r="J133" i="26"/>
  <c r="P132" i="26"/>
  <c r="M132" i="26"/>
  <c r="J132" i="26"/>
  <c r="P131" i="26"/>
  <c r="M131" i="26"/>
  <c r="J131" i="26"/>
  <c r="P130" i="26"/>
  <c r="M130" i="26"/>
  <c r="J130" i="26"/>
  <c r="P129" i="26"/>
  <c r="M129" i="26"/>
  <c r="J129" i="26"/>
  <c r="P128" i="26"/>
  <c r="M128" i="26"/>
  <c r="J128" i="26"/>
  <c r="P127" i="26"/>
  <c r="M127" i="26"/>
  <c r="J127" i="26"/>
  <c r="P126" i="26"/>
  <c r="M126" i="26"/>
  <c r="J126" i="26"/>
  <c r="P125" i="26"/>
  <c r="M125" i="26"/>
  <c r="J125" i="26"/>
  <c r="P124" i="26"/>
  <c r="M124" i="26"/>
  <c r="J124" i="26"/>
  <c r="P123" i="26"/>
  <c r="M123" i="26"/>
  <c r="J123" i="26"/>
  <c r="P122" i="26"/>
  <c r="M122" i="26"/>
  <c r="J122" i="26"/>
  <c r="P121" i="26"/>
  <c r="M121" i="26"/>
  <c r="J121" i="26"/>
  <c r="P120" i="26"/>
  <c r="M120" i="26"/>
  <c r="J120" i="26"/>
  <c r="P119" i="26"/>
  <c r="M119" i="26"/>
  <c r="J119" i="26"/>
  <c r="P118" i="26"/>
  <c r="M118" i="26"/>
  <c r="J118" i="26"/>
  <c r="P117" i="26"/>
  <c r="M117" i="26"/>
  <c r="J117" i="26"/>
  <c r="P116" i="26"/>
  <c r="M116" i="26"/>
  <c r="J116" i="26"/>
  <c r="P115" i="26"/>
  <c r="M115" i="26"/>
  <c r="J115" i="26"/>
  <c r="P114" i="26"/>
  <c r="M114" i="26"/>
  <c r="J114" i="26"/>
  <c r="P113" i="26"/>
  <c r="M113" i="26"/>
  <c r="J113" i="26"/>
  <c r="P112" i="26"/>
  <c r="M112" i="26"/>
  <c r="J112" i="26"/>
  <c r="P111" i="26"/>
  <c r="M111" i="26"/>
  <c r="J111" i="26"/>
  <c r="P110" i="26"/>
  <c r="M110" i="26"/>
  <c r="J110" i="26"/>
  <c r="P109" i="26"/>
  <c r="M109" i="26"/>
  <c r="J109" i="26"/>
  <c r="P108" i="26"/>
  <c r="M108" i="26"/>
  <c r="J108" i="26"/>
  <c r="P107" i="26"/>
  <c r="M107" i="26"/>
  <c r="J107" i="26"/>
  <c r="P106" i="26"/>
  <c r="M106" i="26"/>
  <c r="J106" i="26"/>
  <c r="P105" i="26"/>
  <c r="M105" i="26"/>
  <c r="J105" i="26"/>
  <c r="P104" i="26"/>
  <c r="M104" i="26"/>
  <c r="J104" i="26"/>
  <c r="P103" i="26"/>
  <c r="M103" i="26"/>
  <c r="J103" i="26"/>
  <c r="P102" i="26"/>
  <c r="M102" i="26"/>
  <c r="J102" i="26"/>
  <c r="P101" i="26"/>
  <c r="M101" i="26"/>
  <c r="J101" i="26"/>
  <c r="P100" i="26"/>
  <c r="M100" i="26"/>
  <c r="J100" i="26"/>
  <c r="P99" i="26"/>
  <c r="M99" i="26"/>
  <c r="J99" i="26"/>
  <c r="P98" i="26"/>
  <c r="M98" i="26"/>
  <c r="J98" i="26"/>
  <c r="P97" i="26"/>
  <c r="M97" i="26"/>
  <c r="J97" i="26"/>
  <c r="P96" i="26"/>
  <c r="M96" i="26"/>
  <c r="J96" i="26"/>
  <c r="P95" i="26"/>
  <c r="M95" i="26"/>
  <c r="J95" i="26"/>
  <c r="P94" i="26"/>
  <c r="M94" i="26"/>
  <c r="J94" i="26"/>
  <c r="P93" i="26"/>
  <c r="M93" i="26"/>
  <c r="J93" i="26"/>
  <c r="P92" i="26"/>
  <c r="M92" i="26"/>
  <c r="J92" i="26"/>
  <c r="P91" i="26"/>
  <c r="M91" i="26"/>
  <c r="J91" i="26"/>
  <c r="P90" i="26"/>
  <c r="M90" i="26"/>
  <c r="J90" i="26"/>
  <c r="P89" i="26"/>
  <c r="M89" i="26"/>
  <c r="J89" i="26"/>
  <c r="P88" i="26"/>
  <c r="M88" i="26"/>
  <c r="J88" i="26"/>
  <c r="P87" i="26"/>
  <c r="M87" i="26"/>
  <c r="J87" i="26"/>
  <c r="P86" i="26"/>
  <c r="M86" i="26"/>
  <c r="J86" i="26"/>
  <c r="P85" i="26"/>
  <c r="M85" i="26"/>
  <c r="J85" i="26"/>
  <c r="P84" i="26"/>
  <c r="M84" i="26"/>
  <c r="J84" i="26"/>
  <c r="P83" i="26"/>
  <c r="M83" i="26"/>
  <c r="J83" i="26"/>
  <c r="P82" i="26"/>
  <c r="M82" i="26"/>
  <c r="J82" i="26"/>
  <c r="P81" i="26"/>
  <c r="M81" i="26"/>
  <c r="J81" i="26"/>
  <c r="P80" i="26"/>
  <c r="M80" i="26"/>
  <c r="J80" i="26"/>
  <c r="P79" i="26"/>
  <c r="M79" i="26"/>
  <c r="J79" i="26"/>
  <c r="P78" i="26"/>
  <c r="M78" i="26"/>
  <c r="J78" i="26"/>
  <c r="J55" i="26"/>
  <c r="J77" i="26"/>
  <c r="P75" i="26"/>
  <c r="M75" i="26"/>
  <c r="J75" i="26"/>
  <c r="P74" i="26"/>
  <c r="M74" i="26"/>
  <c r="J74" i="26"/>
  <c r="P73" i="26"/>
  <c r="M73" i="26"/>
  <c r="J73" i="26"/>
  <c r="J65" i="26"/>
  <c r="P64" i="26"/>
  <c r="M64" i="26"/>
  <c r="J64" i="26"/>
  <c r="P63" i="26"/>
  <c r="M63" i="26"/>
  <c r="J63" i="26"/>
  <c r="J62" i="26"/>
  <c r="P61" i="26"/>
  <c r="M61" i="26"/>
  <c r="J61" i="26"/>
  <c r="P60" i="26"/>
  <c r="M60" i="26"/>
  <c r="J60" i="26"/>
  <c r="P59" i="26"/>
  <c r="M59" i="26"/>
  <c r="J59" i="26"/>
  <c r="P58" i="26"/>
  <c r="M58" i="26"/>
  <c r="J58" i="26"/>
  <c r="J57" i="26"/>
  <c r="P70" i="26"/>
  <c r="M70" i="26"/>
  <c r="J70" i="26"/>
  <c r="J52" i="26"/>
  <c r="J68" i="26"/>
  <c r="P69" i="26"/>
  <c r="M69" i="26"/>
  <c r="J69" i="26"/>
  <c r="P72" i="26"/>
  <c r="M72" i="26"/>
  <c r="J72" i="26"/>
  <c r="P71" i="26"/>
  <c r="M71" i="26"/>
  <c r="J71" i="26"/>
  <c r="H28" i="26"/>
  <c r="J28" i="26" s="1"/>
  <c r="H27" i="26"/>
  <c r="J27" i="26" s="1"/>
  <c r="H21" i="26"/>
  <c r="H20" i="26"/>
  <c r="H19" i="26"/>
  <c r="H13" i="26"/>
  <c r="G13" i="26"/>
  <c r="H12" i="26"/>
  <c r="G12" i="26"/>
  <c r="H11" i="26"/>
  <c r="H10" i="26"/>
  <c r="H9" i="26"/>
  <c r="H8" i="26"/>
  <c r="H7" i="26"/>
  <c r="H6" i="26"/>
  <c r="G6" i="26"/>
  <c r="G19" i="6"/>
  <c r="P38" i="6"/>
  <c r="M38" i="6"/>
  <c r="S38" i="6" s="1"/>
  <c r="J42" i="16"/>
  <c r="J43" i="16"/>
  <c r="J44" i="16"/>
  <c r="J45" i="16"/>
  <c r="J46" i="16"/>
  <c r="J47" i="16"/>
  <c r="J48" i="16"/>
  <c r="J49" i="16"/>
  <c r="J39" i="16"/>
  <c r="J32" i="16"/>
  <c r="J53" i="6"/>
  <c r="J54" i="6"/>
  <c r="G39" i="6"/>
  <c r="J38" i="6"/>
  <c r="M42" i="6"/>
  <c r="P42" i="6"/>
  <c r="G41" i="16"/>
  <c r="J41" i="16" s="1"/>
  <c r="H28" i="6"/>
  <c r="R50" i="26" l="1"/>
  <c r="U50" i="26"/>
  <c r="R51" i="26"/>
  <c r="U46" i="26"/>
  <c r="U51" i="26"/>
  <c r="T51" i="26"/>
  <c r="S51" i="26"/>
  <c r="Q51" i="26"/>
  <c r="V51" i="26" s="1"/>
  <c r="W51" i="26" s="1"/>
  <c r="T50" i="26"/>
  <c r="S50" i="26"/>
  <c r="Q50" i="26"/>
  <c r="V50" i="26" s="1"/>
  <c r="R47" i="26"/>
  <c r="R49" i="26"/>
  <c r="R46" i="26"/>
  <c r="T47" i="26"/>
  <c r="T49" i="26"/>
  <c r="S49" i="26"/>
  <c r="Q49" i="26"/>
  <c r="V49" i="26" s="1"/>
  <c r="U49" i="26"/>
  <c r="Q47" i="26"/>
  <c r="V47" i="26" s="1"/>
  <c r="U47" i="26"/>
  <c r="S47" i="26"/>
  <c r="T46" i="26"/>
  <c r="S46" i="26"/>
  <c r="Q46" i="26"/>
  <c r="V46" i="26" s="1"/>
  <c r="R44" i="26"/>
  <c r="S44" i="26"/>
  <c r="T44" i="26"/>
  <c r="Q44" i="26"/>
  <c r="V44" i="26" s="1"/>
  <c r="U44" i="26"/>
  <c r="U169" i="26"/>
  <c r="Q173" i="26"/>
  <c r="V173" i="26" s="1"/>
  <c r="Q185" i="26"/>
  <c r="V185" i="26" s="1"/>
  <c r="U189" i="26"/>
  <c r="U168" i="26"/>
  <c r="U172" i="26"/>
  <c r="U184" i="26"/>
  <c r="U188" i="26"/>
  <c r="T114" i="26"/>
  <c r="U115" i="26"/>
  <c r="U69" i="26"/>
  <c r="S118" i="26"/>
  <c r="T119" i="26"/>
  <c r="Q122" i="26"/>
  <c r="V122" i="26" s="1"/>
  <c r="U131" i="26"/>
  <c r="U134" i="26"/>
  <c r="U135" i="26"/>
  <c r="U139" i="26"/>
  <c r="S150" i="26"/>
  <c r="U151" i="26"/>
  <c r="T58" i="26"/>
  <c r="U144" i="26"/>
  <c r="T145" i="26"/>
  <c r="U148" i="26"/>
  <c r="Q152" i="26"/>
  <c r="V152" i="26" s="1"/>
  <c r="T157" i="26"/>
  <c r="T161" i="26"/>
  <c r="U165" i="26"/>
  <c r="U181" i="26"/>
  <c r="T59" i="26"/>
  <c r="T63" i="26"/>
  <c r="S75" i="26"/>
  <c r="S78" i="26"/>
  <c r="U79" i="26"/>
  <c r="S86" i="26"/>
  <c r="U87" i="26"/>
  <c r="R91" i="26"/>
  <c r="S94" i="26"/>
  <c r="U95" i="26"/>
  <c r="S102" i="26"/>
  <c r="Q115" i="26"/>
  <c r="V115" i="26" s="1"/>
  <c r="U123" i="26"/>
  <c r="T140" i="26"/>
  <c r="T156" i="26"/>
  <c r="U164" i="26"/>
  <c r="Q165" i="26"/>
  <c r="V165" i="26" s="1"/>
  <c r="U173" i="26"/>
  <c r="U177" i="26"/>
  <c r="G8" i="26"/>
  <c r="I8" i="26" s="1"/>
  <c r="I6" i="26"/>
  <c r="U61" i="26"/>
  <c r="S64" i="26"/>
  <c r="S73" i="26"/>
  <c r="T81" i="26"/>
  <c r="S84" i="26"/>
  <c r="T89" i="26"/>
  <c r="T92" i="26"/>
  <c r="S93" i="26"/>
  <c r="T100" i="26"/>
  <c r="S125" i="26"/>
  <c r="T130" i="26"/>
  <c r="S146" i="26"/>
  <c r="U154" i="26"/>
  <c r="U176" i="26"/>
  <c r="U180" i="26"/>
  <c r="Q181" i="26"/>
  <c r="V181" i="26" s="1"/>
  <c r="U185" i="26"/>
  <c r="R72" i="26"/>
  <c r="Q69" i="26"/>
  <c r="V69" i="26" s="1"/>
  <c r="G9" i="26"/>
  <c r="I9" i="26" s="1"/>
  <c r="Q58" i="26"/>
  <c r="V58" i="26" s="1"/>
  <c r="T97" i="26"/>
  <c r="Q98" i="26"/>
  <c r="V98" i="26" s="1"/>
  <c r="T101" i="26"/>
  <c r="S106" i="26"/>
  <c r="S110" i="26"/>
  <c r="S117" i="26"/>
  <c r="T122" i="26"/>
  <c r="Q130" i="26"/>
  <c r="V130" i="26" s="1"/>
  <c r="Q131" i="26"/>
  <c r="V131" i="26" s="1"/>
  <c r="T136" i="26"/>
  <c r="S147" i="26"/>
  <c r="T152" i="26"/>
  <c r="T153" i="26"/>
  <c r="T169" i="26"/>
  <c r="T177" i="26"/>
  <c r="R101" i="26"/>
  <c r="Q123" i="26"/>
  <c r="V123" i="26" s="1"/>
  <c r="Q169" i="26"/>
  <c r="V169" i="26" s="1"/>
  <c r="Q177" i="26"/>
  <c r="V177" i="26" s="1"/>
  <c r="I13" i="26"/>
  <c r="S72" i="26"/>
  <c r="S69" i="26"/>
  <c r="U60" i="26"/>
  <c r="T80" i="26"/>
  <c r="S83" i="26"/>
  <c r="T88" i="26"/>
  <c r="T91" i="26"/>
  <c r="U96" i="26"/>
  <c r="T99" i="26"/>
  <c r="S105" i="26"/>
  <c r="S109" i="26"/>
  <c r="Q114" i="26"/>
  <c r="V114" i="26" s="1"/>
  <c r="S126" i="26"/>
  <c r="T127" i="26"/>
  <c r="S133" i="26"/>
  <c r="S139" i="26"/>
  <c r="Q140" i="26"/>
  <c r="V140" i="26" s="1"/>
  <c r="S143" i="26"/>
  <c r="U155" i="26"/>
  <c r="Q156" i="26"/>
  <c r="V156" i="26" s="1"/>
  <c r="U160" i="26"/>
  <c r="Q161" i="26"/>
  <c r="V161" i="26" s="1"/>
  <c r="T165" i="26"/>
  <c r="T173" i="26"/>
  <c r="U118" i="26"/>
  <c r="U126" i="26"/>
  <c r="Q189" i="26"/>
  <c r="V189" i="26" s="1"/>
  <c r="U58" i="26"/>
  <c r="S60" i="26"/>
  <c r="R61" i="26"/>
  <c r="U64" i="26"/>
  <c r="T73" i="26"/>
  <c r="R79" i="26"/>
  <c r="Q80" i="26"/>
  <c r="V80" i="26" s="1"/>
  <c r="U82" i="26"/>
  <c r="U83" i="26"/>
  <c r="T84" i="26"/>
  <c r="R87" i="26"/>
  <c r="Q88" i="26"/>
  <c r="V88" i="26" s="1"/>
  <c r="U90" i="26"/>
  <c r="R93" i="26"/>
  <c r="Q96" i="26"/>
  <c r="V96" i="26" s="1"/>
  <c r="S99" i="26"/>
  <c r="R105" i="26"/>
  <c r="T106" i="26"/>
  <c r="R109" i="26"/>
  <c r="T110" i="26"/>
  <c r="R114" i="26"/>
  <c r="T118" i="26"/>
  <c r="Q119" i="26"/>
  <c r="V119" i="26" s="1"/>
  <c r="R122" i="26"/>
  <c r="T126" i="26"/>
  <c r="Q127" i="26"/>
  <c r="V127" i="26" s="1"/>
  <c r="R130" i="26"/>
  <c r="T134" i="26"/>
  <c r="S135" i="26"/>
  <c r="Q136" i="26"/>
  <c r="V136" i="26" s="1"/>
  <c r="U140" i="26"/>
  <c r="T144" i="26"/>
  <c r="T148" i="26"/>
  <c r="U152" i="26"/>
  <c r="S154" i="26"/>
  <c r="U156" i="26"/>
  <c r="Q157" i="26"/>
  <c r="V157" i="26" s="1"/>
  <c r="T158" i="26"/>
  <c r="U161" i="26"/>
  <c r="T162" i="26"/>
  <c r="T166" i="26"/>
  <c r="T170" i="26"/>
  <c r="T174" i="26"/>
  <c r="T178" i="26"/>
  <c r="T182" i="26"/>
  <c r="T186" i="26"/>
  <c r="T190" i="26"/>
  <c r="S71" i="26"/>
  <c r="U72" i="26"/>
  <c r="T69" i="26"/>
  <c r="S70" i="26"/>
  <c r="S58" i="26"/>
  <c r="Q73" i="26"/>
  <c r="V73" i="26" s="1"/>
  <c r="U80" i="26"/>
  <c r="S82" i="26"/>
  <c r="R83" i="26"/>
  <c r="Q84" i="26"/>
  <c r="V84" i="26" s="1"/>
  <c r="U88" i="26"/>
  <c r="S90" i="26"/>
  <c r="S96" i="26"/>
  <c r="R99" i="26"/>
  <c r="S100" i="26"/>
  <c r="Q106" i="26"/>
  <c r="V106" i="26" s="1"/>
  <c r="Q110" i="26"/>
  <c r="V110" i="26" s="1"/>
  <c r="S114" i="26"/>
  <c r="U114" i="26"/>
  <c r="T115" i="26"/>
  <c r="Q118" i="26"/>
  <c r="V118" i="26" s="1"/>
  <c r="U119" i="26"/>
  <c r="S122" i="26"/>
  <c r="U122" i="26"/>
  <c r="T123" i="26"/>
  <c r="Q126" i="26"/>
  <c r="V126" i="26" s="1"/>
  <c r="U127" i="26"/>
  <c r="S130" i="26"/>
  <c r="U130" i="26"/>
  <c r="T131" i="26"/>
  <c r="U136" i="26"/>
  <c r="S142" i="26"/>
  <c r="U143" i="26"/>
  <c r="Q144" i="26"/>
  <c r="V144" i="26" s="1"/>
  <c r="U146" i="26"/>
  <c r="U147" i="26"/>
  <c r="Q148" i="26"/>
  <c r="V148" i="26" s="1"/>
  <c r="U158" i="26"/>
  <c r="U162" i="26"/>
  <c r="U166" i="26"/>
  <c r="U170" i="26"/>
  <c r="U174" i="26"/>
  <c r="U178" i="26"/>
  <c r="U182" i="26"/>
  <c r="U186" i="26"/>
  <c r="U190" i="26"/>
  <c r="H14" i="26"/>
  <c r="H22" i="26"/>
  <c r="H23" i="26" s="1"/>
  <c r="S61" i="26"/>
  <c r="U73" i="26"/>
  <c r="S79" i="26"/>
  <c r="S80" i="26"/>
  <c r="U84" i="26"/>
  <c r="S87" i="26"/>
  <c r="S88" i="26"/>
  <c r="T93" i="26"/>
  <c r="T96" i="26"/>
  <c r="U98" i="26"/>
  <c r="S101" i="26"/>
  <c r="U106" i="26"/>
  <c r="U110" i="26"/>
  <c r="S113" i="26"/>
  <c r="R118" i="26"/>
  <c r="S121" i="26"/>
  <c r="R126" i="26"/>
  <c r="S129" i="26"/>
  <c r="S151" i="26"/>
  <c r="S155" i="26"/>
  <c r="U157" i="26"/>
  <c r="S160" i="26"/>
  <c r="S164" i="26"/>
  <c r="S168" i="26"/>
  <c r="S172" i="26"/>
  <c r="S176" i="26"/>
  <c r="S180" i="26"/>
  <c r="T181" i="26"/>
  <c r="S184" i="26"/>
  <c r="T185" i="26"/>
  <c r="T189" i="26"/>
  <c r="S74" i="26"/>
  <c r="U74" i="26"/>
  <c r="Q74" i="26"/>
  <c r="V74" i="26" s="1"/>
  <c r="S85" i="26"/>
  <c r="U85" i="26"/>
  <c r="Q85" i="26"/>
  <c r="V85" i="26" s="1"/>
  <c r="U104" i="26"/>
  <c r="Q104" i="26"/>
  <c r="V104" i="26" s="1"/>
  <c r="T104" i="26"/>
  <c r="S104" i="26"/>
  <c r="S107" i="26"/>
  <c r="U107" i="26"/>
  <c r="T107" i="26"/>
  <c r="Q107" i="26"/>
  <c r="V107" i="26" s="1"/>
  <c r="S112" i="26"/>
  <c r="U112" i="26"/>
  <c r="Q112" i="26"/>
  <c r="V112" i="26" s="1"/>
  <c r="T112" i="26"/>
  <c r="S120" i="26"/>
  <c r="U120" i="26"/>
  <c r="Q120" i="26"/>
  <c r="V120" i="26" s="1"/>
  <c r="T120" i="26"/>
  <c r="S128" i="26"/>
  <c r="U128" i="26"/>
  <c r="Q128" i="26"/>
  <c r="V128" i="26" s="1"/>
  <c r="T128" i="26"/>
  <c r="U138" i="26"/>
  <c r="Q138" i="26"/>
  <c r="V138" i="26" s="1"/>
  <c r="T138" i="26"/>
  <c r="S138" i="26"/>
  <c r="S141" i="26"/>
  <c r="U141" i="26"/>
  <c r="Q141" i="26"/>
  <c r="V141" i="26" s="1"/>
  <c r="T141" i="26"/>
  <c r="U71" i="26"/>
  <c r="U70" i="26"/>
  <c r="S59" i="26"/>
  <c r="U59" i="26"/>
  <c r="Q59" i="26"/>
  <c r="V59" i="26" s="1"/>
  <c r="T74" i="26"/>
  <c r="U75" i="26"/>
  <c r="U78" i="26"/>
  <c r="T85" i="26"/>
  <c r="U86" i="26"/>
  <c r="S92" i="26"/>
  <c r="S95" i="26"/>
  <c r="T95" i="26"/>
  <c r="Q95" i="26"/>
  <c r="V95" i="26" s="1"/>
  <c r="S137" i="26"/>
  <c r="U137" i="26"/>
  <c r="T137" i="26"/>
  <c r="Q137" i="26"/>
  <c r="V137" i="26" s="1"/>
  <c r="S103" i="26"/>
  <c r="U103" i="26"/>
  <c r="T103" i="26"/>
  <c r="Q103" i="26"/>
  <c r="V103" i="26" s="1"/>
  <c r="U108" i="26"/>
  <c r="Q108" i="26"/>
  <c r="V108" i="26" s="1"/>
  <c r="T108" i="26"/>
  <c r="S108" i="26"/>
  <c r="S111" i="26"/>
  <c r="U111" i="26"/>
  <c r="T111" i="26"/>
  <c r="Q111" i="26"/>
  <c r="V111" i="26" s="1"/>
  <c r="I12" i="26"/>
  <c r="G11" i="26"/>
  <c r="I11" i="26" s="1"/>
  <c r="S81" i="26"/>
  <c r="U81" i="26"/>
  <c r="Q81" i="26"/>
  <c r="V81" i="26" s="1"/>
  <c r="S89" i="26"/>
  <c r="U89" i="26"/>
  <c r="Q89" i="26"/>
  <c r="V89" i="26" s="1"/>
  <c r="Q102" i="26"/>
  <c r="V102" i="26" s="1"/>
  <c r="U102" i="26"/>
  <c r="S116" i="26"/>
  <c r="U116" i="26"/>
  <c r="Q116" i="26"/>
  <c r="V116" i="26" s="1"/>
  <c r="T116" i="26"/>
  <c r="S124" i="26"/>
  <c r="U124" i="26"/>
  <c r="Q124" i="26"/>
  <c r="V124" i="26" s="1"/>
  <c r="T124" i="26"/>
  <c r="S132" i="26"/>
  <c r="U132" i="26"/>
  <c r="Q132" i="26"/>
  <c r="V132" i="26" s="1"/>
  <c r="T132" i="26"/>
  <c r="S149" i="26"/>
  <c r="U149" i="26"/>
  <c r="Q149" i="26"/>
  <c r="V149" i="26" s="1"/>
  <c r="T149" i="26"/>
  <c r="S63" i="26"/>
  <c r="U63" i="26"/>
  <c r="Q63" i="26"/>
  <c r="V63" i="26" s="1"/>
  <c r="Q94" i="26"/>
  <c r="V94" i="26" s="1"/>
  <c r="U94" i="26"/>
  <c r="R187" i="26"/>
  <c r="R183" i="26"/>
  <c r="R179" i="26"/>
  <c r="R175" i="26"/>
  <c r="R171" i="26"/>
  <c r="R167" i="26"/>
  <c r="R163" i="26"/>
  <c r="R159" i="26"/>
  <c r="R190" i="26"/>
  <c r="R186" i="26"/>
  <c r="R182" i="26"/>
  <c r="R178" i="26"/>
  <c r="R174" i="26"/>
  <c r="R170" i="26"/>
  <c r="R166" i="26"/>
  <c r="R162" i="26"/>
  <c r="R158" i="26"/>
  <c r="R154" i="26"/>
  <c r="R150" i="26"/>
  <c r="R146" i="26"/>
  <c r="R142" i="26"/>
  <c r="R138" i="26"/>
  <c r="R189" i="26"/>
  <c r="R185" i="26"/>
  <c r="R181" i="26"/>
  <c r="R177" i="26"/>
  <c r="R173" i="26"/>
  <c r="R169" i="26"/>
  <c r="R165" i="26"/>
  <c r="R161" i="26"/>
  <c r="R157" i="26"/>
  <c r="R153" i="26"/>
  <c r="R149" i="26"/>
  <c r="R145" i="26"/>
  <c r="R141" i="26"/>
  <c r="R137" i="26"/>
  <c r="R188" i="26"/>
  <c r="R184" i="26"/>
  <c r="R180" i="26"/>
  <c r="R176" i="26"/>
  <c r="R172" i="26"/>
  <c r="R168" i="26"/>
  <c r="R164" i="26"/>
  <c r="R160" i="26"/>
  <c r="R156" i="26"/>
  <c r="R152" i="26"/>
  <c r="R148" i="26"/>
  <c r="R144" i="26"/>
  <c r="R151" i="26"/>
  <c r="R143" i="26"/>
  <c r="R133" i="26"/>
  <c r="R129" i="26"/>
  <c r="R125" i="26"/>
  <c r="R121" i="26"/>
  <c r="R117" i="26"/>
  <c r="R113" i="26"/>
  <c r="R132" i="26"/>
  <c r="R128" i="26"/>
  <c r="R124" i="26"/>
  <c r="R120" i="26"/>
  <c r="R116" i="26"/>
  <c r="R112" i="26"/>
  <c r="R108" i="26"/>
  <c r="R104" i="26"/>
  <c r="R100" i="26"/>
  <c r="R96" i="26"/>
  <c r="R92" i="26"/>
  <c r="R155" i="26"/>
  <c r="R147" i="26"/>
  <c r="R140" i="26"/>
  <c r="R136" i="26"/>
  <c r="R131" i="26"/>
  <c r="R127" i="26"/>
  <c r="R123" i="26"/>
  <c r="R119" i="26"/>
  <c r="R115" i="26"/>
  <c r="R111" i="26"/>
  <c r="R107" i="26"/>
  <c r="R103" i="26"/>
  <c r="T71" i="26"/>
  <c r="R69" i="26"/>
  <c r="T70" i="26"/>
  <c r="R58" i="26"/>
  <c r="T60" i="26"/>
  <c r="T64" i="26"/>
  <c r="R73" i="26"/>
  <c r="T75" i="26"/>
  <c r="T78" i="26"/>
  <c r="R80" i="26"/>
  <c r="T82" i="26"/>
  <c r="R84" i="26"/>
  <c r="T86" i="26"/>
  <c r="R88" i="26"/>
  <c r="T90" i="26"/>
  <c r="U92" i="26"/>
  <c r="T94" i="26"/>
  <c r="U97" i="26"/>
  <c r="Q97" i="26"/>
  <c r="V97" i="26" s="1"/>
  <c r="R98" i="26"/>
  <c r="U100" i="26"/>
  <c r="T102" i="26"/>
  <c r="R106" i="26"/>
  <c r="R110" i="26"/>
  <c r="U113" i="26"/>
  <c r="U117" i="26"/>
  <c r="U121" i="26"/>
  <c r="U125" i="26"/>
  <c r="U129" i="26"/>
  <c r="U133" i="26"/>
  <c r="R135" i="26"/>
  <c r="R139" i="26"/>
  <c r="Q71" i="26"/>
  <c r="V71" i="26" s="1"/>
  <c r="T72" i="26"/>
  <c r="Q70" i="26"/>
  <c r="V70" i="26" s="1"/>
  <c r="R59" i="26"/>
  <c r="Q60" i="26"/>
  <c r="V60" i="26" s="1"/>
  <c r="T61" i="26"/>
  <c r="R63" i="26"/>
  <c r="Q64" i="26"/>
  <c r="V64" i="26" s="1"/>
  <c r="R74" i="26"/>
  <c r="Q75" i="26"/>
  <c r="V75" i="26" s="1"/>
  <c r="Q78" i="26"/>
  <c r="V78" i="26" s="1"/>
  <c r="T79" i="26"/>
  <c r="R81" i="26"/>
  <c r="Q82" i="26"/>
  <c r="V82" i="26" s="1"/>
  <c r="T83" i="26"/>
  <c r="R85" i="26"/>
  <c r="Q86" i="26"/>
  <c r="V86" i="26" s="1"/>
  <c r="T87" i="26"/>
  <c r="R89" i="26"/>
  <c r="Q90" i="26"/>
  <c r="V90" i="26" s="1"/>
  <c r="S91" i="26"/>
  <c r="U91" i="26"/>
  <c r="Q92" i="26"/>
  <c r="V92" i="26" s="1"/>
  <c r="R95" i="26"/>
  <c r="R97" i="26"/>
  <c r="S98" i="26"/>
  <c r="U99" i="26"/>
  <c r="Q100" i="26"/>
  <c r="V100" i="26" s="1"/>
  <c r="R71" i="26"/>
  <c r="Q72" i="26"/>
  <c r="V72" i="26" s="1"/>
  <c r="R70" i="26"/>
  <c r="R60" i="26"/>
  <c r="Q61" i="26"/>
  <c r="V61" i="26" s="1"/>
  <c r="R64" i="26"/>
  <c r="R75" i="26"/>
  <c r="R78" i="26"/>
  <c r="Q79" i="26"/>
  <c r="V79" i="26" s="1"/>
  <c r="R82" i="26"/>
  <c r="Q83" i="26"/>
  <c r="V83" i="26" s="1"/>
  <c r="R86" i="26"/>
  <c r="Q87" i="26"/>
  <c r="V87" i="26" s="1"/>
  <c r="R90" i="26"/>
  <c r="Q91" i="26"/>
  <c r="V91" i="26" s="1"/>
  <c r="U93" i="26"/>
  <c r="Q93" i="26"/>
  <c r="V93" i="26" s="1"/>
  <c r="R94" i="26"/>
  <c r="S97" i="26"/>
  <c r="T98" i="26"/>
  <c r="Q99" i="26"/>
  <c r="V99" i="26" s="1"/>
  <c r="U101" i="26"/>
  <c r="Q101" i="26"/>
  <c r="V101" i="26" s="1"/>
  <c r="W101" i="26" s="1"/>
  <c r="R102" i="26"/>
  <c r="U105" i="26"/>
  <c r="U109" i="26"/>
  <c r="R134" i="26"/>
  <c r="T105" i="26"/>
  <c r="T109" i="26"/>
  <c r="T113" i="26"/>
  <c r="T117" i="26"/>
  <c r="T121" i="26"/>
  <c r="T125" i="26"/>
  <c r="T129" i="26"/>
  <c r="T133" i="26"/>
  <c r="S134" i="26"/>
  <c r="U142" i="26"/>
  <c r="U150" i="26"/>
  <c r="Q105" i="26"/>
  <c r="V105" i="26" s="1"/>
  <c r="Q109" i="26"/>
  <c r="V109" i="26" s="1"/>
  <c r="Q113" i="26"/>
  <c r="V113" i="26" s="1"/>
  <c r="S115" i="26"/>
  <c r="Q117" i="26"/>
  <c r="V117" i="26" s="1"/>
  <c r="S119" i="26"/>
  <c r="Q121" i="26"/>
  <c r="V121" i="26" s="1"/>
  <c r="S123" i="26"/>
  <c r="Q125" i="26"/>
  <c r="V125" i="26" s="1"/>
  <c r="S127" i="26"/>
  <c r="Q129" i="26"/>
  <c r="V129" i="26" s="1"/>
  <c r="S131" i="26"/>
  <c r="Q133" i="26"/>
  <c r="V133" i="26" s="1"/>
  <c r="S145" i="26"/>
  <c r="U145" i="26"/>
  <c r="Q145" i="26"/>
  <c r="V145" i="26" s="1"/>
  <c r="S153" i="26"/>
  <c r="U153" i="26"/>
  <c r="Q153" i="26"/>
  <c r="V153" i="26" s="1"/>
  <c r="Q134" i="26"/>
  <c r="V134" i="26" s="1"/>
  <c r="T142" i="26"/>
  <c r="T146" i="26"/>
  <c r="T150" i="26"/>
  <c r="T154" i="26"/>
  <c r="U159" i="26"/>
  <c r="Q159" i="26"/>
  <c r="V159" i="26" s="1"/>
  <c r="U163" i="26"/>
  <c r="Q163" i="26"/>
  <c r="V163" i="26" s="1"/>
  <c r="U167" i="26"/>
  <c r="Q167" i="26"/>
  <c r="V167" i="26" s="1"/>
  <c r="U171" i="26"/>
  <c r="Q171" i="26"/>
  <c r="V171" i="26" s="1"/>
  <c r="U175" i="26"/>
  <c r="Q175" i="26"/>
  <c r="V175" i="26" s="1"/>
  <c r="U179" i="26"/>
  <c r="Q179" i="26"/>
  <c r="V179" i="26" s="1"/>
  <c r="U183" i="26"/>
  <c r="Q183" i="26"/>
  <c r="V183" i="26" s="1"/>
  <c r="U187" i="26"/>
  <c r="Q187" i="26"/>
  <c r="V187" i="26" s="1"/>
  <c r="S190" i="26"/>
  <c r="S186" i="26"/>
  <c r="S182" i="26"/>
  <c r="S178" i="26"/>
  <c r="S174" i="26"/>
  <c r="S170" i="26"/>
  <c r="S166" i="26"/>
  <c r="S162" i="26"/>
  <c r="S158" i="26"/>
  <c r="S189" i="26"/>
  <c r="S185" i="26"/>
  <c r="S181" i="26"/>
  <c r="S177" i="26"/>
  <c r="S173" i="26"/>
  <c r="S169" i="26"/>
  <c r="S165" i="26"/>
  <c r="S161" i="26"/>
  <c r="S157" i="26"/>
  <c r="T135" i="26"/>
  <c r="S136" i="26"/>
  <c r="T139" i="26"/>
  <c r="S140" i="26"/>
  <c r="Q142" i="26"/>
  <c r="V142" i="26" s="1"/>
  <c r="T143" i="26"/>
  <c r="S144" i="26"/>
  <c r="Q146" i="26"/>
  <c r="V146" i="26" s="1"/>
  <c r="T147" i="26"/>
  <c r="S148" i="26"/>
  <c r="Q150" i="26"/>
  <c r="V150" i="26" s="1"/>
  <c r="T151" i="26"/>
  <c r="S152" i="26"/>
  <c r="Q154" i="26"/>
  <c r="V154" i="26" s="1"/>
  <c r="T155" i="26"/>
  <c r="S156" i="26"/>
  <c r="Q158" i="26"/>
  <c r="V158" i="26" s="1"/>
  <c r="S159" i="26"/>
  <c r="Q162" i="26"/>
  <c r="V162" i="26" s="1"/>
  <c r="S163" i="26"/>
  <c r="Q166" i="26"/>
  <c r="V166" i="26" s="1"/>
  <c r="S167" i="26"/>
  <c r="Q170" i="26"/>
  <c r="V170" i="26" s="1"/>
  <c r="S171" i="26"/>
  <c r="Q174" i="26"/>
  <c r="V174" i="26" s="1"/>
  <c r="S175" i="26"/>
  <c r="Q178" i="26"/>
  <c r="V178" i="26" s="1"/>
  <c r="S179" i="26"/>
  <c r="Q182" i="26"/>
  <c r="V182" i="26" s="1"/>
  <c r="S183" i="26"/>
  <c r="Q186" i="26"/>
  <c r="V186" i="26" s="1"/>
  <c r="S187" i="26"/>
  <c r="S188" i="26"/>
  <c r="Q190" i="26"/>
  <c r="V190" i="26" s="1"/>
  <c r="Q135" i="26"/>
  <c r="V135" i="26" s="1"/>
  <c r="Q139" i="26"/>
  <c r="V139" i="26" s="1"/>
  <c r="Q143" i="26"/>
  <c r="V143" i="26" s="1"/>
  <c r="Q147" i="26"/>
  <c r="V147" i="26" s="1"/>
  <c r="Q151" i="26"/>
  <c r="V151" i="26" s="1"/>
  <c r="Q155" i="26"/>
  <c r="V155" i="26" s="1"/>
  <c r="T159" i="26"/>
  <c r="T163" i="26"/>
  <c r="T167" i="26"/>
  <c r="T171" i="26"/>
  <c r="T175" i="26"/>
  <c r="T179" i="26"/>
  <c r="T183" i="26"/>
  <c r="T187" i="26"/>
  <c r="T160" i="26"/>
  <c r="T164" i="26"/>
  <c r="T168" i="26"/>
  <c r="T172" i="26"/>
  <c r="T176" i="26"/>
  <c r="T180" i="26"/>
  <c r="T184" i="26"/>
  <c r="T188" i="26"/>
  <c r="Q160" i="26"/>
  <c r="V160" i="26" s="1"/>
  <c r="Q164" i="26"/>
  <c r="V164" i="26" s="1"/>
  <c r="Q168" i="26"/>
  <c r="V168" i="26" s="1"/>
  <c r="Q172" i="26"/>
  <c r="V172" i="26" s="1"/>
  <c r="Q176" i="26"/>
  <c r="V176" i="26" s="1"/>
  <c r="Q180" i="26"/>
  <c r="V180" i="26" s="1"/>
  <c r="Q184" i="26"/>
  <c r="V184" i="26" s="1"/>
  <c r="Q188" i="26"/>
  <c r="V188" i="26" s="1"/>
  <c r="R38" i="6"/>
  <c r="T38" i="6"/>
  <c r="Q38" i="6"/>
  <c r="V38" i="6" s="1"/>
  <c r="U38" i="6"/>
  <c r="M37" i="6"/>
  <c r="P37" i="6"/>
  <c r="J37" i="6"/>
  <c r="J39" i="6"/>
  <c r="M39" i="6"/>
  <c r="P39" i="6"/>
  <c r="H27" i="6"/>
  <c r="U193" i="25"/>
  <c r="T193" i="25"/>
  <c r="S193" i="25"/>
  <c r="R193" i="25"/>
  <c r="Q193" i="25"/>
  <c r="P191" i="25"/>
  <c r="M191" i="25"/>
  <c r="J191" i="25"/>
  <c r="P190" i="25"/>
  <c r="M190" i="25"/>
  <c r="J190" i="25"/>
  <c r="P189" i="25"/>
  <c r="M189" i="25"/>
  <c r="J189" i="25"/>
  <c r="P188" i="25"/>
  <c r="M188" i="25"/>
  <c r="J188" i="25"/>
  <c r="P187" i="25"/>
  <c r="M187" i="25"/>
  <c r="J187" i="25"/>
  <c r="P186" i="25"/>
  <c r="M186" i="25"/>
  <c r="J186" i="25"/>
  <c r="P185" i="25"/>
  <c r="M185" i="25"/>
  <c r="J185" i="25"/>
  <c r="P184" i="25"/>
  <c r="M184" i="25"/>
  <c r="J184" i="25"/>
  <c r="P183" i="25"/>
  <c r="M183" i="25"/>
  <c r="J183" i="25"/>
  <c r="P182" i="25"/>
  <c r="M182" i="25"/>
  <c r="J182" i="25"/>
  <c r="P181" i="25"/>
  <c r="M181" i="25"/>
  <c r="J181" i="25"/>
  <c r="P180" i="25"/>
  <c r="M180" i="25"/>
  <c r="J180" i="25"/>
  <c r="P179" i="25"/>
  <c r="M179" i="25"/>
  <c r="J179" i="25"/>
  <c r="P178" i="25"/>
  <c r="M178" i="25"/>
  <c r="J178" i="25"/>
  <c r="P177" i="25"/>
  <c r="M177" i="25"/>
  <c r="J177" i="25"/>
  <c r="P176" i="25"/>
  <c r="M176" i="25"/>
  <c r="J176" i="25"/>
  <c r="P175" i="25"/>
  <c r="M175" i="25"/>
  <c r="J175" i="25"/>
  <c r="P174" i="25"/>
  <c r="M174" i="25"/>
  <c r="J174" i="25"/>
  <c r="P173" i="25"/>
  <c r="M173" i="25"/>
  <c r="J173" i="25"/>
  <c r="P172" i="25"/>
  <c r="M172" i="25"/>
  <c r="J172" i="25"/>
  <c r="P171" i="25"/>
  <c r="M171" i="25"/>
  <c r="J171" i="25"/>
  <c r="P170" i="25"/>
  <c r="M170" i="25"/>
  <c r="J170" i="25"/>
  <c r="P169" i="25"/>
  <c r="M169" i="25"/>
  <c r="J169" i="25"/>
  <c r="P168" i="25"/>
  <c r="M168" i="25"/>
  <c r="J168" i="25"/>
  <c r="P167" i="25"/>
  <c r="M167" i="25"/>
  <c r="J167" i="25"/>
  <c r="P166" i="25"/>
  <c r="M166" i="25"/>
  <c r="J166" i="25"/>
  <c r="P165" i="25"/>
  <c r="M165" i="25"/>
  <c r="J165" i="25"/>
  <c r="P164" i="25"/>
  <c r="M164" i="25"/>
  <c r="J164" i="25"/>
  <c r="P163" i="25"/>
  <c r="M163" i="25"/>
  <c r="J163" i="25"/>
  <c r="P162" i="25"/>
  <c r="M162" i="25"/>
  <c r="J162" i="25"/>
  <c r="P161" i="25"/>
  <c r="M161" i="25"/>
  <c r="J161" i="25"/>
  <c r="P160" i="25"/>
  <c r="M160" i="25"/>
  <c r="J160" i="25"/>
  <c r="P159" i="25"/>
  <c r="M159" i="25"/>
  <c r="J159" i="25"/>
  <c r="P158" i="25"/>
  <c r="M158" i="25"/>
  <c r="J158" i="25"/>
  <c r="P157" i="25"/>
  <c r="M157" i="25"/>
  <c r="J157" i="25"/>
  <c r="P156" i="25"/>
  <c r="M156" i="25"/>
  <c r="J156" i="25"/>
  <c r="P155" i="25"/>
  <c r="M155" i="25"/>
  <c r="J155" i="25"/>
  <c r="P154" i="25"/>
  <c r="M154" i="25"/>
  <c r="J154" i="25"/>
  <c r="P153" i="25"/>
  <c r="M153" i="25"/>
  <c r="J153" i="25"/>
  <c r="P152" i="25"/>
  <c r="M152" i="25"/>
  <c r="J152" i="25"/>
  <c r="P151" i="25"/>
  <c r="M151" i="25"/>
  <c r="J151" i="25"/>
  <c r="P150" i="25"/>
  <c r="M150" i="25"/>
  <c r="J150" i="25"/>
  <c r="P149" i="25"/>
  <c r="M149" i="25"/>
  <c r="J149" i="25"/>
  <c r="P148" i="25"/>
  <c r="M148" i="25"/>
  <c r="J148" i="25"/>
  <c r="P147" i="25"/>
  <c r="M147" i="25"/>
  <c r="J147" i="25"/>
  <c r="P146" i="25"/>
  <c r="M146" i="25"/>
  <c r="J146" i="25"/>
  <c r="P145" i="25"/>
  <c r="M145" i="25"/>
  <c r="J145" i="25"/>
  <c r="P144" i="25"/>
  <c r="M144" i="25"/>
  <c r="J144" i="25"/>
  <c r="P143" i="25"/>
  <c r="M143" i="25"/>
  <c r="J143" i="25"/>
  <c r="P142" i="25"/>
  <c r="M142" i="25"/>
  <c r="J142" i="25"/>
  <c r="P141" i="25"/>
  <c r="M141" i="25"/>
  <c r="J141" i="25"/>
  <c r="P140" i="25"/>
  <c r="M140" i="25"/>
  <c r="J140" i="25"/>
  <c r="P139" i="25"/>
  <c r="M139" i="25"/>
  <c r="J139" i="25"/>
  <c r="P138" i="25"/>
  <c r="M138" i="25"/>
  <c r="J138" i="25"/>
  <c r="P137" i="25"/>
  <c r="M137" i="25"/>
  <c r="J137" i="25"/>
  <c r="P136" i="25"/>
  <c r="M136" i="25"/>
  <c r="J136" i="25"/>
  <c r="P135" i="25"/>
  <c r="M135" i="25"/>
  <c r="J135" i="25"/>
  <c r="P134" i="25"/>
  <c r="M134" i="25"/>
  <c r="J134" i="25"/>
  <c r="P133" i="25"/>
  <c r="M133" i="25"/>
  <c r="J133" i="25"/>
  <c r="P132" i="25"/>
  <c r="M132" i="25"/>
  <c r="J132" i="25"/>
  <c r="P131" i="25"/>
  <c r="M131" i="25"/>
  <c r="J131" i="25"/>
  <c r="P130" i="25"/>
  <c r="M130" i="25"/>
  <c r="J130" i="25"/>
  <c r="P129" i="25"/>
  <c r="M129" i="25"/>
  <c r="J129" i="25"/>
  <c r="P128" i="25"/>
  <c r="M128" i="25"/>
  <c r="J128" i="25"/>
  <c r="P127" i="25"/>
  <c r="M127" i="25"/>
  <c r="J127" i="25"/>
  <c r="P126" i="25"/>
  <c r="M126" i="25"/>
  <c r="J126" i="25"/>
  <c r="P125" i="25"/>
  <c r="M125" i="25"/>
  <c r="J125" i="25"/>
  <c r="P124" i="25"/>
  <c r="M124" i="25"/>
  <c r="J124" i="25"/>
  <c r="P123" i="25"/>
  <c r="M123" i="25"/>
  <c r="J123" i="25"/>
  <c r="P122" i="25"/>
  <c r="M122" i="25"/>
  <c r="J122" i="25"/>
  <c r="P121" i="25"/>
  <c r="M121" i="25"/>
  <c r="J121" i="25"/>
  <c r="P120" i="25"/>
  <c r="M120" i="25"/>
  <c r="J120" i="25"/>
  <c r="P119" i="25"/>
  <c r="M119" i="25"/>
  <c r="J119" i="25"/>
  <c r="P118" i="25"/>
  <c r="M118" i="25"/>
  <c r="J118" i="25"/>
  <c r="P117" i="25"/>
  <c r="M117" i="25"/>
  <c r="J117" i="25"/>
  <c r="P116" i="25"/>
  <c r="M116" i="25"/>
  <c r="J116" i="25"/>
  <c r="P115" i="25"/>
  <c r="M115" i="25"/>
  <c r="J115" i="25"/>
  <c r="P114" i="25"/>
  <c r="M114" i="25"/>
  <c r="J114" i="25"/>
  <c r="P113" i="25"/>
  <c r="M113" i="25"/>
  <c r="J113" i="25"/>
  <c r="P112" i="25"/>
  <c r="M112" i="25"/>
  <c r="J112" i="25"/>
  <c r="P111" i="25"/>
  <c r="M111" i="25"/>
  <c r="J111" i="25"/>
  <c r="P110" i="25"/>
  <c r="M110" i="25"/>
  <c r="J110" i="25"/>
  <c r="P109" i="25"/>
  <c r="M109" i="25"/>
  <c r="J109" i="25"/>
  <c r="P108" i="25"/>
  <c r="M108" i="25"/>
  <c r="J108" i="25"/>
  <c r="P107" i="25"/>
  <c r="M107" i="25"/>
  <c r="J107" i="25"/>
  <c r="P106" i="25"/>
  <c r="M106" i="25"/>
  <c r="J106" i="25"/>
  <c r="P105" i="25"/>
  <c r="M105" i="25"/>
  <c r="J105" i="25"/>
  <c r="P104" i="25"/>
  <c r="M104" i="25"/>
  <c r="J104" i="25"/>
  <c r="P103" i="25"/>
  <c r="M103" i="25"/>
  <c r="J103" i="25"/>
  <c r="P102" i="25"/>
  <c r="M102" i="25"/>
  <c r="J102" i="25"/>
  <c r="P101" i="25"/>
  <c r="M101" i="25"/>
  <c r="J101" i="25"/>
  <c r="P100" i="25"/>
  <c r="M100" i="25"/>
  <c r="J100" i="25"/>
  <c r="P99" i="25"/>
  <c r="M99" i="25"/>
  <c r="J99" i="25"/>
  <c r="P98" i="25"/>
  <c r="M98" i="25"/>
  <c r="J98" i="25"/>
  <c r="P97" i="25"/>
  <c r="M97" i="25"/>
  <c r="J97" i="25"/>
  <c r="P96" i="25"/>
  <c r="M96" i="25"/>
  <c r="J96" i="25"/>
  <c r="P95" i="25"/>
  <c r="M95" i="25"/>
  <c r="J95" i="25"/>
  <c r="P94" i="25"/>
  <c r="M94" i="25"/>
  <c r="J94" i="25"/>
  <c r="P93" i="25"/>
  <c r="M93" i="25"/>
  <c r="J93" i="25"/>
  <c r="P92" i="25"/>
  <c r="M92" i="25"/>
  <c r="J92" i="25"/>
  <c r="P91" i="25"/>
  <c r="M91" i="25"/>
  <c r="J91" i="25"/>
  <c r="P90" i="25"/>
  <c r="M90" i="25"/>
  <c r="J90" i="25"/>
  <c r="P89" i="25"/>
  <c r="M89" i="25"/>
  <c r="J89" i="25"/>
  <c r="P88" i="25"/>
  <c r="M88" i="25"/>
  <c r="J88" i="25"/>
  <c r="P87" i="25"/>
  <c r="M87" i="25"/>
  <c r="J87" i="25"/>
  <c r="P86" i="25"/>
  <c r="M86" i="25"/>
  <c r="J86" i="25"/>
  <c r="P85" i="25"/>
  <c r="M85" i="25"/>
  <c r="J85" i="25"/>
  <c r="P84" i="25"/>
  <c r="M84" i="25"/>
  <c r="J84" i="25"/>
  <c r="P83" i="25"/>
  <c r="M83" i="25"/>
  <c r="J83" i="25"/>
  <c r="P82" i="25"/>
  <c r="M82" i="25"/>
  <c r="J82" i="25"/>
  <c r="P81" i="25"/>
  <c r="M81" i="25"/>
  <c r="J81" i="25"/>
  <c r="P80" i="25"/>
  <c r="M80" i="25"/>
  <c r="J80" i="25"/>
  <c r="P79" i="25"/>
  <c r="M79" i="25"/>
  <c r="J79" i="25"/>
  <c r="P78" i="25"/>
  <c r="T78" i="25" s="1"/>
  <c r="M78" i="25"/>
  <c r="J78" i="25"/>
  <c r="P77" i="25"/>
  <c r="M77" i="25"/>
  <c r="J77" i="25"/>
  <c r="P76" i="25"/>
  <c r="M76" i="25"/>
  <c r="J76" i="25"/>
  <c r="P75" i="25"/>
  <c r="M75" i="25"/>
  <c r="J75" i="25"/>
  <c r="P74" i="25"/>
  <c r="T74" i="25" s="1"/>
  <c r="M74" i="25"/>
  <c r="J74" i="25"/>
  <c r="P73" i="25"/>
  <c r="M73" i="25"/>
  <c r="J73" i="25"/>
  <c r="P72" i="25"/>
  <c r="M72" i="25"/>
  <c r="J72" i="25"/>
  <c r="P71" i="25"/>
  <c r="M71" i="25"/>
  <c r="J71" i="25"/>
  <c r="P70" i="25"/>
  <c r="M70" i="25"/>
  <c r="J70" i="25"/>
  <c r="P69" i="25"/>
  <c r="M69" i="25"/>
  <c r="J69" i="25"/>
  <c r="P68" i="25"/>
  <c r="M68" i="25"/>
  <c r="J68" i="25"/>
  <c r="P67" i="25"/>
  <c r="M67" i="25"/>
  <c r="J67" i="25"/>
  <c r="P66" i="25"/>
  <c r="M66" i="25"/>
  <c r="J66" i="25"/>
  <c r="P65" i="25"/>
  <c r="M65" i="25"/>
  <c r="J65" i="25"/>
  <c r="P64" i="25"/>
  <c r="M64" i="25"/>
  <c r="J64" i="25"/>
  <c r="P63" i="25"/>
  <c r="M63" i="25"/>
  <c r="J63" i="25"/>
  <c r="P62" i="25"/>
  <c r="M62" i="25"/>
  <c r="J62" i="25"/>
  <c r="P61" i="25"/>
  <c r="M61" i="25"/>
  <c r="J61" i="25"/>
  <c r="P60" i="25"/>
  <c r="M60" i="25"/>
  <c r="J60" i="25"/>
  <c r="P59" i="25"/>
  <c r="M59" i="25"/>
  <c r="J59" i="25"/>
  <c r="P58" i="25"/>
  <c r="M58" i="25"/>
  <c r="J58" i="25"/>
  <c r="P57" i="25"/>
  <c r="M57" i="25"/>
  <c r="J57" i="25"/>
  <c r="P56" i="25"/>
  <c r="M56" i="25"/>
  <c r="J56" i="25"/>
  <c r="P55" i="25"/>
  <c r="M55" i="25"/>
  <c r="J55" i="25"/>
  <c r="P54" i="25"/>
  <c r="M54" i="25"/>
  <c r="J54" i="25"/>
  <c r="P53" i="25"/>
  <c r="M53" i="25"/>
  <c r="J53" i="25"/>
  <c r="P52" i="25"/>
  <c r="M52" i="25"/>
  <c r="J52" i="25"/>
  <c r="P51" i="25"/>
  <c r="M51" i="25"/>
  <c r="J51" i="25"/>
  <c r="P50" i="25"/>
  <c r="M50" i="25"/>
  <c r="J50" i="25"/>
  <c r="P49" i="25"/>
  <c r="M49" i="25"/>
  <c r="J49" i="25"/>
  <c r="P48" i="25"/>
  <c r="M48" i="25"/>
  <c r="J48" i="25"/>
  <c r="P47" i="25"/>
  <c r="M47" i="25"/>
  <c r="J47" i="25"/>
  <c r="P46" i="25"/>
  <c r="M46" i="25"/>
  <c r="J46" i="25"/>
  <c r="P45" i="25"/>
  <c r="M45" i="25"/>
  <c r="J45" i="25"/>
  <c r="P44" i="25"/>
  <c r="M44" i="25"/>
  <c r="J44" i="25"/>
  <c r="P43" i="25"/>
  <c r="M43" i="25"/>
  <c r="J43" i="25"/>
  <c r="P42" i="25"/>
  <c r="M42" i="25"/>
  <c r="J42" i="25"/>
  <c r="P41" i="25"/>
  <c r="M41" i="25"/>
  <c r="J41" i="25"/>
  <c r="P40" i="25"/>
  <c r="M40" i="25"/>
  <c r="J40" i="25"/>
  <c r="P39" i="25"/>
  <c r="M39" i="25"/>
  <c r="J39" i="25"/>
  <c r="P38" i="25"/>
  <c r="M38" i="25"/>
  <c r="J38" i="25"/>
  <c r="P37" i="25"/>
  <c r="M37" i="25"/>
  <c r="J37" i="25"/>
  <c r="P36" i="25"/>
  <c r="M36" i="25"/>
  <c r="J36" i="25"/>
  <c r="P35" i="25"/>
  <c r="M35" i="25"/>
  <c r="J35" i="25"/>
  <c r="P34" i="25"/>
  <c r="M34" i="25"/>
  <c r="J34" i="25"/>
  <c r="P33" i="25"/>
  <c r="M33" i="25"/>
  <c r="J33" i="25"/>
  <c r="P32" i="25"/>
  <c r="M32" i="25"/>
  <c r="J32" i="25"/>
  <c r="P31" i="25"/>
  <c r="M31" i="25"/>
  <c r="J31" i="25"/>
  <c r="P30" i="25"/>
  <c r="S30" i="25" s="1"/>
  <c r="M30" i="25"/>
  <c r="J30" i="25"/>
  <c r="P29" i="25"/>
  <c r="M29" i="25"/>
  <c r="J29" i="25"/>
  <c r="P28" i="25"/>
  <c r="M28" i="25"/>
  <c r="J28" i="25"/>
  <c r="J27" i="25"/>
  <c r="G9" i="25" s="1"/>
  <c r="H9" i="16" s="1"/>
  <c r="H14" i="25"/>
  <c r="G13" i="25"/>
  <c r="H13" i="16" s="1"/>
  <c r="G12" i="25"/>
  <c r="G10" i="25"/>
  <c r="H10" i="16" s="1"/>
  <c r="G6" i="25"/>
  <c r="H6" i="16" s="1"/>
  <c r="G5" i="25"/>
  <c r="M31" i="6"/>
  <c r="M32" i="6"/>
  <c r="P32" i="6"/>
  <c r="P31" i="6"/>
  <c r="J31" i="6"/>
  <c r="J32" i="6"/>
  <c r="C6" i="24"/>
  <c r="C7" i="24"/>
  <c r="C8" i="24"/>
  <c r="C9" i="24"/>
  <c r="C10" i="24"/>
  <c r="C11" i="24"/>
  <c r="C5" i="24"/>
  <c r="P43" i="6"/>
  <c r="P44" i="6"/>
  <c r="P45" i="6"/>
  <c r="P46" i="6"/>
  <c r="P47" i="6"/>
  <c r="P48" i="6"/>
  <c r="M43" i="6"/>
  <c r="M44" i="6"/>
  <c r="M45" i="6"/>
  <c r="M46" i="6"/>
  <c r="M47" i="6"/>
  <c r="M48" i="6"/>
  <c r="J41" i="6"/>
  <c r="J42" i="6"/>
  <c r="J43" i="6"/>
  <c r="J44" i="6"/>
  <c r="J45" i="6"/>
  <c r="J46" i="6"/>
  <c r="J47" i="6"/>
  <c r="J48" i="6"/>
  <c r="U162" i="23"/>
  <c r="T162" i="23"/>
  <c r="S162" i="23"/>
  <c r="R162" i="23"/>
  <c r="Q162" i="23"/>
  <c r="P158" i="23"/>
  <c r="M158" i="23"/>
  <c r="J158" i="23"/>
  <c r="P157" i="23"/>
  <c r="M157" i="23"/>
  <c r="J157" i="23"/>
  <c r="P156" i="23"/>
  <c r="M156" i="23"/>
  <c r="J156" i="23"/>
  <c r="P155" i="23"/>
  <c r="M155" i="23"/>
  <c r="J155" i="23"/>
  <c r="P154" i="23"/>
  <c r="M154" i="23"/>
  <c r="J154" i="23"/>
  <c r="P153" i="23"/>
  <c r="M153" i="23"/>
  <c r="J153" i="23"/>
  <c r="P152" i="23"/>
  <c r="M152" i="23"/>
  <c r="J152" i="23"/>
  <c r="P151" i="23"/>
  <c r="M151" i="23"/>
  <c r="J151" i="23"/>
  <c r="P150" i="23"/>
  <c r="M150" i="23"/>
  <c r="J150" i="23"/>
  <c r="P149" i="23"/>
  <c r="M149" i="23"/>
  <c r="J149" i="23"/>
  <c r="P148" i="23"/>
  <c r="M148" i="23"/>
  <c r="J148" i="23"/>
  <c r="P147" i="23"/>
  <c r="M147" i="23"/>
  <c r="J147" i="23"/>
  <c r="P146" i="23"/>
  <c r="M146" i="23"/>
  <c r="J146" i="23"/>
  <c r="P145" i="23"/>
  <c r="M145" i="23"/>
  <c r="J145" i="23"/>
  <c r="P144" i="23"/>
  <c r="M144" i="23"/>
  <c r="J144" i="23"/>
  <c r="P143" i="23"/>
  <c r="M143" i="23"/>
  <c r="J143" i="23"/>
  <c r="P142" i="23"/>
  <c r="M142" i="23"/>
  <c r="J142" i="23"/>
  <c r="P141" i="23"/>
  <c r="M141" i="23"/>
  <c r="J141" i="23"/>
  <c r="P140" i="23"/>
  <c r="M140" i="23"/>
  <c r="J140" i="23"/>
  <c r="P139" i="23"/>
  <c r="M139" i="23"/>
  <c r="J139" i="23"/>
  <c r="P138" i="23"/>
  <c r="M138" i="23"/>
  <c r="J138" i="23"/>
  <c r="P137" i="23"/>
  <c r="M137" i="23"/>
  <c r="J137" i="23"/>
  <c r="P136" i="23"/>
  <c r="M136" i="23"/>
  <c r="J136" i="23"/>
  <c r="P135" i="23"/>
  <c r="M135" i="23"/>
  <c r="J135" i="23"/>
  <c r="P134" i="23"/>
  <c r="M134" i="23"/>
  <c r="J134" i="23"/>
  <c r="P133" i="23"/>
  <c r="M133" i="23"/>
  <c r="J133" i="23"/>
  <c r="P132" i="23"/>
  <c r="M132" i="23"/>
  <c r="J132" i="23"/>
  <c r="P131" i="23"/>
  <c r="M131" i="23"/>
  <c r="J131" i="23"/>
  <c r="P130" i="23"/>
  <c r="M130" i="23"/>
  <c r="J130" i="23"/>
  <c r="P129" i="23"/>
  <c r="M129" i="23"/>
  <c r="J129" i="23"/>
  <c r="P128" i="23"/>
  <c r="M128" i="23"/>
  <c r="J128" i="23"/>
  <c r="P127" i="23"/>
  <c r="M127" i="23"/>
  <c r="J127" i="23"/>
  <c r="P126" i="23"/>
  <c r="M126" i="23"/>
  <c r="J126" i="23"/>
  <c r="P125" i="23"/>
  <c r="M125" i="23"/>
  <c r="J125" i="23"/>
  <c r="P124" i="23"/>
  <c r="M124" i="23"/>
  <c r="J124" i="23"/>
  <c r="P123" i="23"/>
  <c r="M123" i="23"/>
  <c r="J123" i="23"/>
  <c r="P122" i="23"/>
  <c r="M122" i="23"/>
  <c r="J122" i="23"/>
  <c r="P121" i="23"/>
  <c r="M121" i="23"/>
  <c r="J121" i="23"/>
  <c r="P120" i="23"/>
  <c r="M120" i="23"/>
  <c r="J120" i="23"/>
  <c r="P119" i="23"/>
  <c r="M119" i="23"/>
  <c r="J119" i="23"/>
  <c r="P118" i="23"/>
  <c r="M118" i="23"/>
  <c r="J118" i="23"/>
  <c r="P117" i="23"/>
  <c r="M117" i="23"/>
  <c r="J117" i="23"/>
  <c r="P116" i="23"/>
  <c r="M116" i="23"/>
  <c r="J116" i="23"/>
  <c r="P115" i="23"/>
  <c r="M115" i="23"/>
  <c r="J115" i="23"/>
  <c r="P114" i="23"/>
  <c r="M114" i="23"/>
  <c r="J114" i="23"/>
  <c r="P113" i="23"/>
  <c r="M113" i="23"/>
  <c r="J113" i="23"/>
  <c r="P112" i="23"/>
  <c r="M112" i="23"/>
  <c r="J112" i="23"/>
  <c r="P111" i="23"/>
  <c r="M111" i="23"/>
  <c r="J111" i="23"/>
  <c r="P110" i="23"/>
  <c r="M110" i="23"/>
  <c r="J110" i="23"/>
  <c r="P109" i="23"/>
  <c r="M109" i="23"/>
  <c r="J109" i="23"/>
  <c r="P108" i="23"/>
  <c r="M108" i="23"/>
  <c r="J108" i="23"/>
  <c r="P107" i="23"/>
  <c r="M107" i="23"/>
  <c r="J107" i="23"/>
  <c r="P106" i="23"/>
  <c r="M106" i="23"/>
  <c r="J106" i="23"/>
  <c r="P105" i="23"/>
  <c r="M105" i="23"/>
  <c r="J105" i="23"/>
  <c r="P104" i="23"/>
  <c r="M104" i="23"/>
  <c r="J104" i="23"/>
  <c r="P103" i="23"/>
  <c r="M103" i="23"/>
  <c r="J103" i="23"/>
  <c r="P102" i="23"/>
  <c r="M102" i="23"/>
  <c r="J102" i="23"/>
  <c r="P101" i="23"/>
  <c r="M101" i="23"/>
  <c r="J101" i="23"/>
  <c r="P100" i="23"/>
  <c r="M100" i="23"/>
  <c r="J100" i="23"/>
  <c r="P99" i="23"/>
  <c r="M99" i="23"/>
  <c r="J99" i="23"/>
  <c r="P98" i="23"/>
  <c r="M98" i="23"/>
  <c r="J98" i="23"/>
  <c r="P97" i="23"/>
  <c r="M97" i="23"/>
  <c r="J97" i="23"/>
  <c r="P96" i="23"/>
  <c r="M96" i="23"/>
  <c r="J96" i="23"/>
  <c r="P95" i="23"/>
  <c r="M95" i="23"/>
  <c r="J95" i="23"/>
  <c r="P94" i="23"/>
  <c r="M94" i="23"/>
  <c r="J94" i="23"/>
  <c r="P93" i="23"/>
  <c r="M93" i="23"/>
  <c r="J93" i="23"/>
  <c r="P92" i="23"/>
  <c r="M92" i="23"/>
  <c r="J92" i="23"/>
  <c r="P91" i="23"/>
  <c r="M91" i="23"/>
  <c r="J91" i="23"/>
  <c r="P90" i="23"/>
  <c r="M90" i="23"/>
  <c r="J90" i="23"/>
  <c r="P89" i="23"/>
  <c r="M89" i="23"/>
  <c r="J89" i="23"/>
  <c r="P88" i="23"/>
  <c r="M88" i="23"/>
  <c r="J88" i="23"/>
  <c r="P87" i="23"/>
  <c r="M87" i="23"/>
  <c r="J87" i="23"/>
  <c r="P86" i="23"/>
  <c r="M86" i="23"/>
  <c r="J86" i="23"/>
  <c r="P85" i="23"/>
  <c r="M85" i="23"/>
  <c r="J85" i="23"/>
  <c r="P84" i="23"/>
  <c r="M84" i="23"/>
  <c r="J84" i="23"/>
  <c r="P83" i="23"/>
  <c r="M83" i="23"/>
  <c r="J83" i="23"/>
  <c r="P82" i="23"/>
  <c r="M82" i="23"/>
  <c r="J82" i="23"/>
  <c r="P81" i="23"/>
  <c r="M81" i="23"/>
  <c r="J81" i="23"/>
  <c r="P80" i="23"/>
  <c r="M80" i="23"/>
  <c r="J80" i="23"/>
  <c r="P79" i="23"/>
  <c r="M79" i="23"/>
  <c r="J79" i="23"/>
  <c r="P78" i="23"/>
  <c r="M78" i="23"/>
  <c r="J78" i="23"/>
  <c r="P77" i="23"/>
  <c r="M77" i="23"/>
  <c r="J77" i="23"/>
  <c r="P76" i="23"/>
  <c r="M76" i="23"/>
  <c r="J76" i="23"/>
  <c r="P75" i="23"/>
  <c r="M75" i="23"/>
  <c r="J75" i="23"/>
  <c r="P74" i="23"/>
  <c r="M74" i="23"/>
  <c r="J74" i="23"/>
  <c r="P73" i="23"/>
  <c r="M73" i="23"/>
  <c r="J73" i="23"/>
  <c r="P72" i="23"/>
  <c r="M72" i="23"/>
  <c r="J72" i="23"/>
  <c r="P71" i="23"/>
  <c r="M71" i="23"/>
  <c r="J71" i="23"/>
  <c r="P70" i="23"/>
  <c r="M70" i="23"/>
  <c r="J70" i="23"/>
  <c r="P69" i="23"/>
  <c r="M69" i="23"/>
  <c r="J69" i="23"/>
  <c r="P68" i="23"/>
  <c r="M68" i="23"/>
  <c r="J68" i="23"/>
  <c r="P67" i="23"/>
  <c r="M67" i="23"/>
  <c r="J67" i="23"/>
  <c r="P66" i="23"/>
  <c r="M66" i="23"/>
  <c r="J66" i="23"/>
  <c r="P65" i="23"/>
  <c r="M65" i="23"/>
  <c r="J65" i="23"/>
  <c r="P64" i="23"/>
  <c r="M64" i="23"/>
  <c r="J64" i="23"/>
  <c r="P63" i="23"/>
  <c r="M63" i="23"/>
  <c r="J63" i="23"/>
  <c r="P62" i="23"/>
  <c r="M62" i="23"/>
  <c r="J62" i="23"/>
  <c r="P61" i="23"/>
  <c r="M61" i="23"/>
  <c r="J61" i="23"/>
  <c r="P60" i="23"/>
  <c r="M60" i="23"/>
  <c r="J60" i="23"/>
  <c r="P59" i="23"/>
  <c r="M59" i="23"/>
  <c r="J59" i="23"/>
  <c r="P58" i="23"/>
  <c r="M58" i="23"/>
  <c r="J58" i="23"/>
  <c r="P57" i="23"/>
  <c r="M57" i="23"/>
  <c r="J57" i="23"/>
  <c r="P56" i="23"/>
  <c r="M56" i="23"/>
  <c r="J56" i="23"/>
  <c r="P55" i="23"/>
  <c r="M55" i="23"/>
  <c r="J55" i="23"/>
  <c r="P54" i="23"/>
  <c r="M54" i="23"/>
  <c r="J54" i="23"/>
  <c r="P53" i="23"/>
  <c r="M53" i="23"/>
  <c r="J53" i="23"/>
  <c r="P52" i="23"/>
  <c r="M52" i="23"/>
  <c r="J52" i="23"/>
  <c r="P51" i="23"/>
  <c r="M51" i="23"/>
  <c r="J51" i="23"/>
  <c r="P50" i="23"/>
  <c r="M50" i="23"/>
  <c r="J50" i="23"/>
  <c r="P49" i="23"/>
  <c r="M49" i="23"/>
  <c r="J49" i="23"/>
  <c r="P48" i="23"/>
  <c r="M48" i="23"/>
  <c r="J48" i="23"/>
  <c r="P47" i="23"/>
  <c r="M47" i="23"/>
  <c r="J47" i="23"/>
  <c r="P46" i="23"/>
  <c r="M46" i="23"/>
  <c r="J46" i="23"/>
  <c r="P45" i="23"/>
  <c r="M45" i="23"/>
  <c r="J45" i="23"/>
  <c r="P44" i="23"/>
  <c r="M44" i="23"/>
  <c r="J44" i="23"/>
  <c r="P43" i="23"/>
  <c r="M43" i="23"/>
  <c r="J43" i="23"/>
  <c r="P42" i="23"/>
  <c r="M42" i="23"/>
  <c r="J42" i="23"/>
  <c r="P41" i="23"/>
  <c r="M41" i="23"/>
  <c r="J41" i="23"/>
  <c r="P40" i="23"/>
  <c r="M40" i="23"/>
  <c r="J40" i="23"/>
  <c r="P39" i="23"/>
  <c r="M39" i="23"/>
  <c r="J39" i="23"/>
  <c r="P38" i="23"/>
  <c r="M38" i="23"/>
  <c r="J38" i="23"/>
  <c r="P37" i="23"/>
  <c r="M37" i="23"/>
  <c r="J37" i="23"/>
  <c r="P36" i="23"/>
  <c r="M36" i="23"/>
  <c r="J36" i="23"/>
  <c r="G36" i="23"/>
  <c r="G10" i="23" s="1"/>
  <c r="P35" i="23"/>
  <c r="M35" i="23"/>
  <c r="J35" i="23"/>
  <c r="P34" i="23"/>
  <c r="M34" i="23"/>
  <c r="J34" i="23"/>
  <c r="P33" i="23"/>
  <c r="M33" i="23"/>
  <c r="J33" i="23"/>
  <c r="P32" i="23"/>
  <c r="M32" i="23"/>
  <c r="J32" i="23"/>
  <c r="P31" i="23"/>
  <c r="M31" i="23"/>
  <c r="J31" i="23"/>
  <c r="P30" i="23"/>
  <c r="M30" i="23"/>
  <c r="J30" i="23"/>
  <c r="P29" i="23"/>
  <c r="M29" i="23"/>
  <c r="S29" i="23" s="1"/>
  <c r="J29" i="23"/>
  <c r="P28" i="23"/>
  <c r="M28" i="23"/>
  <c r="J28" i="23"/>
  <c r="P27" i="23"/>
  <c r="M27" i="23"/>
  <c r="J27" i="23"/>
  <c r="G13" i="23"/>
  <c r="G12" i="23"/>
  <c r="G6" i="23"/>
  <c r="H6" i="6" s="1"/>
  <c r="G5" i="23"/>
  <c r="W47" i="26" l="1"/>
  <c r="W49" i="26"/>
  <c r="W173" i="26"/>
  <c r="X173" i="26" s="1"/>
  <c r="Y173" i="26" s="1"/>
  <c r="Z173" i="26" s="1"/>
  <c r="W118" i="26"/>
  <c r="X118" i="26" s="1"/>
  <c r="Y118" i="26" s="1"/>
  <c r="W50" i="26"/>
  <c r="X50" i="26" s="1"/>
  <c r="Y50" i="26" s="1"/>
  <c r="Z50" i="26" s="1"/>
  <c r="X51" i="26"/>
  <c r="Y51" i="26" s="1"/>
  <c r="Z51" i="26" s="1"/>
  <c r="W44" i="26"/>
  <c r="X44" i="26" s="1"/>
  <c r="Y44" i="26" s="1"/>
  <c r="Z44" i="26" s="1"/>
  <c r="W46" i="26"/>
  <c r="X46" i="26" s="1"/>
  <c r="Y46" i="26" s="1"/>
  <c r="Z46" i="26" s="1"/>
  <c r="X49" i="26"/>
  <c r="Y49" i="26" s="1"/>
  <c r="Z49" i="26" s="1"/>
  <c r="X47" i="26"/>
  <c r="W98" i="26"/>
  <c r="X98" i="26" s="1"/>
  <c r="Y98" i="26" s="1"/>
  <c r="W112" i="26"/>
  <c r="X112" i="26" s="1"/>
  <c r="Y112" i="26" s="1"/>
  <c r="W128" i="26"/>
  <c r="X128" i="26" s="1"/>
  <c r="W161" i="26"/>
  <c r="X161" i="26" s="1"/>
  <c r="W185" i="26"/>
  <c r="X185" i="26" s="1"/>
  <c r="W99" i="26"/>
  <c r="X99" i="26" s="1"/>
  <c r="Y99" i="26" s="1"/>
  <c r="Z99" i="26" s="1"/>
  <c r="W130" i="26"/>
  <c r="X130" i="26" s="1"/>
  <c r="Y130" i="26" s="1"/>
  <c r="Z130" i="26" s="1"/>
  <c r="W156" i="26"/>
  <c r="X156" i="26" s="1"/>
  <c r="Y156" i="26" s="1"/>
  <c r="Z156" i="26" s="1"/>
  <c r="W165" i="26"/>
  <c r="X165" i="26" s="1"/>
  <c r="Y165" i="26" s="1"/>
  <c r="Z165" i="26" s="1"/>
  <c r="W91" i="26"/>
  <c r="X91" i="26" s="1"/>
  <c r="Y91" i="26" s="1"/>
  <c r="W89" i="26"/>
  <c r="X89" i="26" s="1"/>
  <c r="Y89" i="26" s="1"/>
  <c r="W106" i="26"/>
  <c r="X106" i="26" s="1"/>
  <c r="Y106" i="26" s="1"/>
  <c r="Z106" i="26" s="1"/>
  <c r="W127" i="26"/>
  <c r="X127" i="26" s="1"/>
  <c r="W181" i="26"/>
  <c r="X181" i="26" s="1"/>
  <c r="Y181" i="26" s="1"/>
  <c r="Z181" i="26" s="1"/>
  <c r="W110" i="26"/>
  <c r="X110" i="26" s="1"/>
  <c r="Y110" i="26" s="1"/>
  <c r="W107" i="26"/>
  <c r="X107" i="26" s="1"/>
  <c r="Y107" i="26" s="1"/>
  <c r="W96" i="26"/>
  <c r="X96" i="26" s="1"/>
  <c r="W177" i="26"/>
  <c r="X177" i="26" s="1"/>
  <c r="Y177" i="26" s="1"/>
  <c r="Z177" i="26" s="1"/>
  <c r="W131" i="26"/>
  <c r="X131" i="26" s="1"/>
  <c r="Y131" i="26" s="1"/>
  <c r="W104" i="26"/>
  <c r="X104" i="26" s="1"/>
  <c r="W152" i="26"/>
  <c r="X152" i="26" s="1"/>
  <c r="Y152" i="26" s="1"/>
  <c r="Z152" i="26" s="1"/>
  <c r="W71" i="26"/>
  <c r="X71" i="26" s="1"/>
  <c r="W120" i="26"/>
  <c r="X120" i="26" s="1"/>
  <c r="Y120" i="26" s="1"/>
  <c r="W169" i="26"/>
  <c r="X169" i="26" s="1"/>
  <c r="G7" i="26"/>
  <c r="I7" i="26" s="1"/>
  <c r="W114" i="26"/>
  <c r="X114" i="26" s="1"/>
  <c r="Y114" i="26" s="1"/>
  <c r="Z114" i="26" s="1"/>
  <c r="W78" i="26"/>
  <c r="X78" i="26" s="1"/>
  <c r="Y78" i="26" s="1"/>
  <c r="Z78" i="26" s="1"/>
  <c r="W97" i="26"/>
  <c r="W136" i="26"/>
  <c r="X136" i="26" s="1"/>
  <c r="Y136" i="26" s="1"/>
  <c r="Z136" i="26" s="1"/>
  <c r="W141" i="26"/>
  <c r="X141" i="26" s="1"/>
  <c r="Y141" i="26" s="1"/>
  <c r="W122" i="26"/>
  <c r="X122" i="26" s="1"/>
  <c r="W63" i="26"/>
  <c r="X63" i="26" s="1"/>
  <c r="Y63" i="26" s="1"/>
  <c r="Z63" i="26" s="1"/>
  <c r="W115" i="26"/>
  <c r="X115" i="26" s="1"/>
  <c r="Y115" i="26" s="1"/>
  <c r="Z115" i="26" s="1"/>
  <c r="W108" i="26"/>
  <c r="X108" i="26" s="1"/>
  <c r="Y108" i="26" s="1"/>
  <c r="W157" i="26"/>
  <c r="X157" i="26" s="1"/>
  <c r="Y157" i="26" s="1"/>
  <c r="Z157" i="26" s="1"/>
  <c r="W75" i="26"/>
  <c r="W70" i="26"/>
  <c r="W74" i="26"/>
  <c r="X74" i="26" s="1"/>
  <c r="Y74" i="26" s="1"/>
  <c r="W123" i="26"/>
  <c r="X123" i="26" s="1"/>
  <c r="Y123" i="26" s="1"/>
  <c r="Z123" i="26" s="1"/>
  <c r="W140" i="26"/>
  <c r="X140" i="26" s="1"/>
  <c r="Y140" i="26" s="1"/>
  <c r="Z140" i="26" s="1"/>
  <c r="W138" i="26"/>
  <c r="X138" i="26" s="1"/>
  <c r="Y138" i="26" s="1"/>
  <c r="Z138" i="26" s="1"/>
  <c r="W59" i="26"/>
  <c r="X59" i="26" s="1"/>
  <c r="Y59" i="26" s="1"/>
  <c r="Z59" i="26" s="1"/>
  <c r="W69" i="26"/>
  <c r="X69" i="26" s="1"/>
  <c r="W82" i="26"/>
  <c r="X82" i="26" s="1"/>
  <c r="Y82" i="26" s="1"/>
  <c r="W81" i="26"/>
  <c r="X81" i="26" s="1"/>
  <c r="W58" i="26"/>
  <c r="X58" i="26" s="1"/>
  <c r="W111" i="26"/>
  <c r="X111" i="26" s="1"/>
  <c r="Y111" i="26" s="1"/>
  <c r="Z111" i="26" s="1"/>
  <c r="W116" i="26"/>
  <c r="W95" i="26"/>
  <c r="X95" i="26" s="1"/>
  <c r="Y95" i="26" s="1"/>
  <c r="Z95" i="26" s="1"/>
  <c r="W85" i="26"/>
  <c r="X85" i="26" s="1"/>
  <c r="Y85" i="26" s="1"/>
  <c r="W80" i="26"/>
  <c r="X80" i="26" s="1"/>
  <c r="W137" i="26"/>
  <c r="X137" i="26" s="1"/>
  <c r="W102" i="26"/>
  <c r="X102" i="26" s="1"/>
  <c r="W86" i="26"/>
  <c r="X86" i="26" s="1"/>
  <c r="Y86" i="26" s="1"/>
  <c r="Z86" i="26" s="1"/>
  <c r="W103" i="26"/>
  <c r="X103" i="26" s="1"/>
  <c r="Y103" i="26" s="1"/>
  <c r="W119" i="26"/>
  <c r="W124" i="26"/>
  <c r="X124" i="26" s="1"/>
  <c r="Y124" i="26" s="1"/>
  <c r="Z124" i="26" s="1"/>
  <c r="W148" i="26"/>
  <c r="X148" i="26" s="1"/>
  <c r="Y148" i="26" s="1"/>
  <c r="Z148" i="26" s="1"/>
  <c r="W189" i="26"/>
  <c r="W60" i="26"/>
  <c r="X60" i="26" s="1"/>
  <c r="W84" i="26"/>
  <c r="X84" i="26" s="1"/>
  <c r="Y84" i="26" s="1"/>
  <c r="Z84" i="26" s="1"/>
  <c r="W73" i="26"/>
  <c r="X73" i="26" s="1"/>
  <c r="W132" i="26"/>
  <c r="X132" i="26" s="1"/>
  <c r="W149" i="26"/>
  <c r="X149" i="26" s="1"/>
  <c r="W94" i="26"/>
  <c r="X94" i="26" s="1"/>
  <c r="W90" i="26"/>
  <c r="W64" i="26"/>
  <c r="W88" i="26"/>
  <c r="X88" i="26" s="1"/>
  <c r="Y88" i="26" s="1"/>
  <c r="W144" i="26"/>
  <c r="X144" i="26" s="1"/>
  <c r="W126" i="26"/>
  <c r="W134" i="26"/>
  <c r="W135" i="26"/>
  <c r="W155" i="26"/>
  <c r="W113" i="26"/>
  <c r="X113" i="26" s="1"/>
  <c r="W129" i="26"/>
  <c r="X129" i="26" s="1"/>
  <c r="W160" i="26"/>
  <c r="W176" i="26"/>
  <c r="W153" i="26"/>
  <c r="X153" i="26" s="1"/>
  <c r="W146" i="26"/>
  <c r="X146" i="26" s="1"/>
  <c r="Y146" i="26" s="1"/>
  <c r="W162" i="26"/>
  <c r="W178" i="26"/>
  <c r="W159" i="26"/>
  <c r="X159" i="26" s="1"/>
  <c r="W175" i="26"/>
  <c r="X101" i="26"/>
  <c r="Y101" i="26" s="1"/>
  <c r="Z101" i="26" s="1"/>
  <c r="W87" i="26"/>
  <c r="X87" i="26" s="1"/>
  <c r="W109" i="26"/>
  <c r="X109" i="26" s="1"/>
  <c r="W92" i="26"/>
  <c r="X92" i="26" s="1"/>
  <c r="W117" i="26"/>
  <c r="X117" i="26" s="1"/>
  <c r="W133" i="26"/>
  <c r="W164" i="26"/>
  <c r="X164" i="26" s="1"/>
  <c r="W180" i="26"/>
  <c r="W150" i="26"/>
  <c r="W166" i="26"/>
  <c r="W182" i="26"/>
  <c r="W163" i="26"/>
  <c r="W179" i="26"/>
  <c r="X179" i="26" s="1"/>
  <c r="W79" i="26"/>
  <c r="X79" i="26" s="1"/>
  <c r="X116" i="26"/>
  <c r="W105" i="26"/>
  <c r="X105" i="26" s="1"/>
  <c r="W83" i="26"/>
  <c r="X83" i="26" s="1"/>
  <c r="Y83" i="26" s="1"/>
  <c r="W93" i="26"/>
  <c r="W121" i="26"/>
  <c r="X121" i="26" s="1"/>
  <c r="W143" i="26"/>
  <c r="W168" i="26"/>
  <c r="W184" i="26"/>
  <c r="X184" i="26" s="1"/>
  <c r="W145" i="26"/>
  <c r="W154" i="26"/>
  <c r="W170" i="26"/>
  <c r="W186" i="26"/>
  <c r="W167" i="26"/>
  <c r="W183" i="26"/>
  <c r="W72" i="26"/>
  <c r="X72" i="26" s="1"/>
  <c r="W61" i="26"/>
  <c r="W139" i="26"/>
  <c r="W147" i="26"/>
  <c r="X147" i="26" s="1"/>
  <c r="W100" i="26"/>
  <c r="W125" i="26"/>
  <c r="W151" i="26"/>
  <c r="W172" i="26"/>
  <c r="W188" i="26"/>
  <c r="W142" i="26"/>
  <c r="X142" i="26" s="1"/>
  <c r="W158" i="26"/>
  <c r="W174" i="26"/>
  <c r="W190" i="26"/>
  <c r="W171" i="26"/>
  <c r="X171" i="26" s="1"/>
  <c r="W187" i="26"/>
  <c r="W38" i="6"/>
  <c r="X38" i="6" s="1"/>
  <c r="S33" i="23"/>
  <c r="R81" i="23"/>
  <c r="U62" i="23"/>
  <c r="S176" i="25"/>
  <c r="R76" i="23"/>
  <c r="Q85" i="23"/>
  <c r="V85" i="23" s="1"/>
  <c r="Q89" i="23"/>
  <c r="V89" i="23" s="1"/>
  <c r="S28" i="23"/>
  <c r="S32" i="23"/>
  <c r="S57" i="23"/>
  <c r="Q30" i="23"/>
  <c r="V30" i="23" s="1"/>
  <c r="S34" i="23"/>
  <c r="R55" i="23"/>
  <c r="S92" i="23"/>
  <c r="R97" i="23"/>
  <c r="U156" i="23"/>
  <c r="R157" i="23"/>
  <c r="S81" i="25"/>
  <c r="Q142" i="23"/>
  <c r="V142" i="23" s="1"/>
  <c r="S59" i="25"/>
  <c r="R88" i="23"/>
  <c r="S100" i="23"/>
  <c r="U140" i="23"/>
  <c r="R141" i="23"/>
  <c r="S150" i="23"/>
  <c r="Q105" i="25"/>
  <c r="V105" i="25" s="1"/>
  <c r="T121" i="25"/>
  <c r="T133" i="25"/>
  <c r="T137" i="25"/>
  <c r="T141" i="25"/>
  <c r="U74" i="23"/>
  <c r="S95" i="23"/>
  <c r="U134" i="23"/>
  <c r="Q138" i="23"/>
  <c r="V138" i="23" s="1"/>
  <c r="R149" i="23"/>
  <c r="Q36" i="25"/>
  <c r="V36" i="25" s="1"/>
  <c r="Q132" i="25"/>
  <c r="V132" i="25" s="1"/>
  <c r="U31" i="23"/>
  <c r="U35" i="23"/>
  <c r="S36" i="23"/>
  <c r="S40" i="23"/>
  <c r="S44" i="23"/>
  <c r="S48" i="23"/>
  <c r="S60" i="23"/>
  <c r="Q64" i="23"/>
  <c r="V64" i="23" s="1"/>
  <c r="R69" i="23"/>
  <c r="R73" i="23"/>
  <c r="S133" i="23"/>
  <c r="Q150" i="23"/>
  <c r="V150" i="23" s="1"/>
  <c r="T86" i="25"/>
  <c r="S122" i="25"/>
  <c r="S126" i="25"/>
  <c r="Q158" i="23"/>
  <c r="V158" i="23" s="1"/>
  <c r="T67" i="23"/>
  <c r="Q81" i="25"/>
  <c r="V81" i="25" s="1"/>
  <c r="Q116" i="25"/>
  <c r="V116" i="25" s="1"/>
  <c r="Q174" i="25"/>
  <c r="V174" i="25" s="1"/>
  <c r="U120" i="25"/>
  <c r="U27" i="23"/>
  <c r="R35" i="23"/>
  <c r="R68" i="23"/>
  <c r="Q74" i="23"/>
  <c r="V74" i="23" s="1"/>
  <c r="T70" i="25"/>
  <c r="S75" i="25"/>
  <c r="T78" i="23"/>
  <c r="U144" i="23"/>
  <c r="U148" i="23"/>
  <c r="U123" i="25"/>
  <c r="T50" i="23"/>
  <c r="S74" i="23"/>
  <c r="U77" i="23"/>
  <c r="S91" i="23"/>
  <c r="R117" i="23"/>
  <c r="R121" i="23"/>
  <c r="S125" i="23"/>
  <c r="S128" i="23"/>
  <c r="S52" i="25"/>
  <c r="T53" i="25"/>
  <c r="S106" i="25"/>
  <c r="T125" i="25"/>
  <c r="S150" i="25"/>
  <c r="T118" i="23"/>
  <c r="T122" i="23"/>
  <c r="S126" i="23"/>
  <c r="S130" i="23"/>
  <c r="T131" i="23"/>
  <c r="U136" i="23"/>
  <c r="T137" i="23"/>
  <c r="S138" i="23"/>
  <c r="T145" i="23"/>
  <c r="S146" i="23"/>
  <c r="T153" i="23"/>
  <c r="U154" i="23"/>
  <c r="U38" i="25"/>
  <c r="U39" i="25"/>
  <c r="U40" i="25"/>
  <c r="T48" i="25"/>
  <c r="U68" i="25"/>
  <c r="U72" i="25"/>
  <c r="U73" i="25"/>
  <c r="U107" i="25"/>
  <c r="U108" i="25"/>
  <c r="S135" i="25"/>
  <c r="Q138" i="25"/>
  <c r="V138" i="25" s="1"/>
  <c r="Q142" i="25"/>
  <c r="V142" i="25" s="1"/>
  <c r="S159" i="25"/>
  <c r="S164" i="25"/>
  <c r="S172" i="25"/>
  <c r="U186" i="25"/>
  <c r="R27" i="23"/>
  <c r="G9" i="23"/>
  <c r="T45" i="23"/>
  <c r="T49" i="23"/>
  <c r="R57" i="23"/>
  <c r="T61" i="23"/>
  <c r="S68" i="23"/>
  <c r="T70" i="23"/>
  <c r="T75" i="23"/>
  <c r="R77" i="23"/>
  <c r="U84" i="23"/>
  <c r="S101" i="23"/>
  <c r="T110" i="23"/>
  <c r="G8" i="23"/>
  <c r="T53" i="23"/>
  <c r="T54" i="23"/>
  <c r="Q70" i="23"/>
  <c r="V70" i="23" s="1"/>
  <c r="U81" i="23"/>
  <c r="R84" i="23"/>
  <c r="T90" i="23"/>
  <c r="U96" i="23"/>
  <c r="T97" i="23"/>
  <c r="R99" i="23"/>
  <c r="R101" i="23"/>
  <c r="R105" i="23"/>
  <c r="R109" i="23"/>
  <c r="R113" i="23"/>
  <c r="T129" i="23"/>
  <c r="T135" i="23"/>
  <c r="S136" i="23"/>
  <c r="R137" i="23"/>
  <c r="R145" i="23"/>
  <c r="Q146" i="23"/>
  <c r="V146" i="23" s="1"/>
  <c r="U152" i="23"/>
  <c r="R153" i="23"/>
  <c r="Q154" i="23"/>
  <c r="V154" i="23" s="1"/>
  <c r="C12" i="24"/>
  <c r="U51" i="25"/>
  <c r="T90" i="25"/>
  <c r="U119" i="25"/>
  <c r="U124" i="25"/>
  <c r="S128" i="25"/>
  <c r="T129" i="25"/>
  <c r="S132" i="25"/>
  <c r="U148" i="25"/>
  <c r="U37" i="23"/>
  <c r="T41" i="23"/>
  <c r="Q50" i="23"/>
  <c r="V50" i="23" s="1"/>
  <c r="U69" i="23"/>
  <c r="S76" i="23"/>
  <c r="Q78" i="23"/>
  <c r="V78" i="23" s="1"/>
  <c r="T85" i="23"/>
  <c r="T102" i="23"/>
  <c r="T106" i="23"/>
  <c r="T114" i="23"/>
  <c r="R52" i="23"/>
  <c r="R53" i="23"/>
  <c r="Q54" i="23"/>
  <c r="V54" i="23" s="1"/>
  <c r="Q68" i="23"/>
  <c r="V68" i="23" s="1"/>
  <c r="T74" i="23"/>
  <c r="Q81" i="23"/>
  <c r="V81" i="23" s="1"/>
  <c r="U82" i="23"/>
  <c r="U88" i="23"/>
  <c r="T89" i="23"/>
  <c r="S93" i="23"/>
  <c r="R96" i="23"/>
  <c r="Q97" i="23"/>
  <c r="V97" i="23" s="1"/>
  <c r="T98" i="23"/>
  <c r="S132" i="23"/>
  <c r="T141" i="23"/>
  <c r="S142" i="23"/>
  <c r="T149" i="23"/>
  <c r="T158" i="23"/>
  <c r="S158" i="23"/>
  <c r="S37" i="25"/>
  <c r="Q50" i="25"/>
  <c r="V50" i="25" s="1"/>
  <c r="U69" i="25"/>
  <c r="Q77" i="25"/>
  <c r="V77" i="25" s="1"/>
  <c r="U109" i="25"/>
  <c r="S127" i="25"/>
  <c r="U128" i="25"/>
  <c r="U132" i="25"/>
  <c r="Q140" i="25"/>
  <c r="V140" i="25" s="1"/>
  <c r="S144" i="25"/>
  <c r="S148" i="25"/>
  <c r="U161" i="25"/>
  <c r="Q162" i="25"/>
  <c r="V162" i="25" s="1"/>
  <c r="T38" i="23"/>
  <c r="U38" i="23"/>
  <c r="R38" i="23"/>
  <c r="T46" i="23"/>
  <c r="U46" i="23"/>
  <c r="R46" i="23"/>
  <c r="S66" i="23"/>
  <c r="U66" i="23"/>
  <c r="R36" i="23"/>
  <c r="R37" i="23"/>
  <c r="Q38" i="23"/>
  <c r="V38" i="23" s="1"/>
  <c r="R44" i="23"/>
  <c r="R45" i="23"/>
  <c r="Q46" i="23"/>
  <c r="V46" i="23" s="1"/>
  <c r="T55" i="23"/>
  <c r="H10" i="6"/>
  <c r="R31" i="23"/>
  <c r="T42" i="23"/>
  <c r="U42" i="23"/>
  <c r="R42" i="23"/>
  <c r="G11" i="23"/>
  <c r="H12" i="6"/>
  <c r="T27" i="23"/>
  <c r="Q27" i="23"/>
  <c r="V27" i="23" s="1"/>
  <c r="W27" i="23" s="1"/>
  <c r="R40" i="23"/>
  <c r="R41" i="23"/>
  <c r="Q42" i="23"/>
  <c r="V42" i="23" s="1"/>
  <c r="R48" i="23"/>
  <c r="R49" i="23"/>
  <c r="S62" i="23"/>
  <c r="R62" i="23"/>
  <c r="U30" i="23"/>
  <c r="T31" i="23"/>
  <c r="U34" i="23"/>
  <c r="T35" i="23"/>
  <c r="S39" i="23"/>
  <c r="S43" i="23"/>
  <c r="S47" i="23"/>
  <c r="R50" i="23"/>
  <c r="S51" i="23"/>
  <c r="R54" i="23"/>
  <c r="S55" i="23"/>
  <c r="R60" i="23"/>
  <c r="T62" i="23"/>
  <c r="U65" i="23"/>
  <c r="T66" i="23"/>
  <c r="U70" i="23"/>
  <c r="U78" i="23"/>
  <c r="T82" i="23"/>
  <c r="R85" i="23"/>
  <c r="R89" i="23"/>
  <c r="W89" i="23" s="1"/>
  <c r="R91" i="23"/>
  <c r="U92" i="23"/>
  <c r="T93" i="23"/>
  <c r="S96" i="23"/>
  <c r="S97" i="23"/>
  <c r="U97" i="23"/>
  <c r="Q102" i="23"/>
  <c r="V102" i="23" s="1"/>
  <c r="Q106" i="23"/>
  <c r="V106" i="23" s="1"/>
  <c r="Q110" i="23"/>
  <c r="V110" i="23" s="1"/>
  <c r="Q114" i="23"/>
  <c r="V114" i="23" s="1"/>
  <c r="Q118" i="23"/>
  <c r="V118" i="23" s="1"/>
  <c r="Q122" i="23"/>
  <c r="V122" i="23" s="1"/>
  <c r="Q126" i="23"/>
  <c r="V126" i="23" s="1"/>
  <c r="R129" i="23"/>
  <c r="Q130" i="23"/>
  <c r="V130" i="23" s="1"/>
  <c r="T133" i="23"/>
  <c r="S134" i="23"/>
  <c r="R138" i="23"/>
  <c r="W138" i="23" s="1"/>
  <c r="X138" i="23" s="1"/>
  <c r="R139" i="23"/>
  <c r="R142" i="23"/>
  <c r="W142" i="23" s="1"/>
  <c r="R143" i="23"/>
  <c r="R146" i="23"/>
  <c r="R147" i="23"/>
  <c r="R150" i="23"/>
  <c r="R151" i="23"/>
  <c r="R154" i="23"/>
  <c r="U155" i="23"/>
  <c r="U158" i="23"/>
  <c r="T157" i="23"/>
  <c r="S36" i="25"/>
  <c r="S50" i="25"/>
  <c r="Q59" i="25"/>
  <c r="V59" i="25" s="1"/>
  <c r="T61" i="25"/>
  <c r="T69" i="25"/>
  <c r="S77" i="25"/>
  <c r="U84" i="25"/>
  <c r="U88" i="25"/>
  <c r="S91" i="25"/>
  <c r="U99" i="25"/>
  <c r="U100" i="25"/>
  <c r="T109" i="25"/>
  <c r="U114" i="25"/>
  <c r="U118" i="25"/>
  <c r="T124" i="25"/>
  <c r="U130" i="25"/>
  <c r="S140" i="25"/>
  <c r="U152" i="25"/>
  <c r="T166" i="25"/>
  <c r="U174" i="25"/>
  <c r="S180" i="25"/>
  <c r="I13" i="23"/>
  <c r="H13" i="6"/>
  <c r="R29" i="23"/>
  <c r="R30" i="23"/>
  <c r="Q31" i="23"/>
  <c r="V31" i="23" s="1"/>
  <c r="R33" i="23"/>
  <c r="R34" i="23"/>
  <c r="Q35" i="23"/>
  <c r="V35" i="23" s="1"/>
  <c r="Q37" i="23"/>
  <c r="V37" i="23" s="1"/>
  <c r="U41" i="23"/>
  <c r="U45" i="23"/>
  <c r="U49" i="23"/>
  <c r="U50" i="23"/>
  <c r="U53" i="23"/>
  <c r="S54" i="23"/>
  <c r="U54" i="23"/>
  <c r="Q55" i="23"/>
  <c r="V55" i="23" s="1"/>
  <c r="T56" i="23"/>
  <c r="T57" i="23"/>
  <c r="R58" i="23"/>
  <c r="S59" i="23"/>
  <c r="Q60" i="23"/>
  <c r="V60" i="23" s="1"/>
  <c r="W60" i="23" s="1"/>
  <c r="Q62" i="23"/>
  <c r="V62" i="23" s="1"/>
  <c r="R65" i="23"/>
  <c r="Q66" i="23"/>
  <c r="V66" i="23" s="1"/>
  <c r="S70" i="23"/>
  <c r="U73" i="23"/>
  <c r="S78" i="23"/>
  <c r="T81" i="23"/>
  <c r="S84" i="23"/>
  <c r="S85" i="23"/>
  <c r="U85" i="23"/>
  <c r="S88" i="23"/>
  <c r="S89" i="23"/>
  <c r="X89" i="23" s="1"/>
  <c r="U89" i="23"/>
  <c r="R92" i="23"/>
  <c r="Q93" i="23"/>
  <c r="V93" i="23" s="1"/>
  <c r="T100" i="23"/>
  <c r="R102" i="23"/>
  <c r="R106" i="23"/>
  <c r="R110" i="23"/>
  <c r="R114" i="23"/>
  <c r="R118" i="23"/>
  <c r="R122" i="23"/>
  <c r="R126" i="23"/>
  <c r="R130" i="23"/>
  <c r="W130" i="23" s="1"/>
  <c r="U132" i="23"/>
  <c r="R133" i="23"/>
  <c r="Q134" i="23"/>
  <c r="V134" i="23" s="1"/>
  <c r="S137" i="23"/>
  <c r="U138" i="23"/>
  <c r="S141" i="23"/>
  <c r="U142" i="23"/>
  <c r="S145" i="23"/>
  <c r="U146" i="23"/>
  <c r="S149" i="23"/>
  <c r="U150" i="23"/>
  <c r="S153" i="23"/>
  <c r="S157" i="23"/>
  <c r="R127" i="25"/>
  <c r="Q128" i="25"/>
  <c r="V128" i="25" s="1"/>
  <c r="U147" i="25"/>
  <c r="Q148" i="25"/>
  <c r="V148" i="25" s="1"/>
  <c r="U162" i="25"/>
  <c r="U166" i="25"/>
  <c r="S188" i="25"/>
  <c r="S52" i="23"/>
  <c r="S87" i="23"/>
  <c r="R93" i="23"/>
  <c r="S99" i="23"/>
  <c r="U102" i="23"/>
  <c r="S105" i="23"/>
  <c r="U106" i="23"/>
  <c r="S109" i="23"/>
  <c r="U110" i="23"/>
  <c r="Q113" i="23"/>
  <c r="V113" i="23" s="1"/>
  <c r="U114" i="23"/>
  <c r="S117" i="23"/>
  <c r="S118" i="23"/>
  <c r="U118" i="23"/>
  <c r="S121" i="23"/>
  <c r="S122" i="23"/>
  <c r="U122" i="23"/>
  <c r="U126" i="23"/>
  <c r="S129" i="23"/>
  <c r="U130" i="23"/>
  <c r="R134" i="23"/>
  <c r="S140" i="23"/>
  <c r="S144" i="23"/>
  <c r="S148" i="23"/>
  <c r="S152" i="23"/>
  <c r="S154" i="23"/>
  <c r="S156" i="23"/>
  <c r="R155" i="23"/>
  <c r="U31" i="25"/>
  <c r="T40" i="25"/>
  <c r="S44" i="25"/>
  <c r="S45" i="25"/>
  <c r="T54" i="25"/>
  <c r="T58" i="25"/>
  <c r="T73" i="25"/>
  <c r="T82" i="25"/>
  <c r="S98" i="25"/>
  <c r="S105" i="25"/>
  <c r="S115" i="25"/>
  <c r="T120" i="25"/>
  <c r="S131" i="25"/>
  <c r="S152" i="25"/>
  <c r="S158" i="25"/>
  <c r="U173" i="25"/>
  <c r="S190" i="25"/>
  <c r="T117" i="25"/>
  <c r="U93" i="23"/>
  <c r="G11" i="25"/>
  <c r="H11" i="16" s="1"/>
  <c r="H12" i="16"/>
  <c r="T136" i="25"/>
  <c r="U136" i="25"/>
  <c r="Q136" i="25"/>
  <c r="V136" i="25" s="1"/>
  <c r="T156" i="25"/>
  <c r="U156" i="25"/>
  <c r="Q156" i="25"/>
  <c r="V156" i="25" s="1"/>
  <c r="U160" i="25"/>
  <c r="S160" i="25"/>
  <c r="R123" i="25"/>
  <c r="R119" i="25"/>
  <c r="R108" i="25"/>
  <c r="R72" i="25"/>
  <c r="R68" i="25"/>
  <c r="R39" i="25"/>
  <c r="R64" i="25"/>
  <c r="R115" i="25"/>
  <c r="R112" i="25"/>
  <c r="R96" i="25"/>
  <c r="R92" i="25"/>
  <c r="R43" i="25"/>
  <c r="R100" i="25"/>
  <c r="R88" i="25"/>
  <c r="R84" i="25"/>
  <c r="R45" i="25"/>
  <c r="R31" i="25"/>
  <c r="R35" i="25"/>
  <c r="R79" i="25"/>
  <c r="R80" i="25"/>
  <c r="T85" i="25"/>
  <c r="U85" i="25"/>
  <c r="Q85" i="25"/>
  <c r="V85" i="25" s="1"/>
  <c r="T89" i="25"/>
  <c r="U89" i="25"/>
  <c r="Q89" i="25"/>
  <c r="V89" i="25" s="1"/>
  <c r="T101" i="25"/>
  <c r="U101" i="25"/>
  <c r="Q101" i="25"/>
  <c r="V101" i="25" s="1"/>
  <c r="T139" i="25"/>
  <c r="T143" i="25"/>
  <c r="T170" i="25"/>
  <c r="U170" i="25"/>
  <c r="Q170" i="25"/>
  <c r="V170" i="25" s="1"/>
  <c r="S97" i="25"/>
  <c r="Q97" i="25"/>
  <c r="V97" i="25" s="1"/>
  <c r="T28" i="25"/>
  <c r="Q28" i="25"/>
  <c r="V28" i="25" s="1"/>
  <c r="R49" i="25"/>
  <c r="U134" i="25"/>
  <c r="S134" i="25"/>
  <c r="S138" i="25"/>
  <c r="S142" i="25"/>
  <c r="T182" i="25"/>
  <c r="U182" i="25"/>
  <c r="Q182" i="25"/>
  <c r="V182" i="25" s="1"/>
  <c r="R46" i="25"/>
  <c r="U46" i="25"/>
  <c r="Q46" i="25"/>
  <c r="V46" i="25" s="1"/>
  <c r="Q55" i="25"/>
  <c r="V55" i="25" s="1"/>
  <c r="S55" i="25"/>
  <c r="S93" i="25"/>
  <c r="Q93" i="25"/>
  <c r="V93" i="25" s="1"/>
  <c r="U28" i="25"/>
  <c r="T32" i="25"/>
  <c r="U32" i="25"/>
  <c r="Q32" i="25"/>
  <c r="V32" i="25" s="1"/>
  <c r="T57" i="25"/>
  <c r="S57" i="25"/>
  <c r="S65" i="25"/>
  <c r="Q65" i="25"/>
  <c r="V65" i="25" s="1"/>
  <c r="R76" i="25"/>
  <c r="R83" i="25"/>
  <c r="S83" i="25"/>
  <c r="R103" i="25"/>
  <c r="R104" i="25"/>
  <c r="S113" i="25"/>
  <c r="Q113" i="25"/>
  <c r="V113" i="25" s="1"/>
  <c r="R131" i="25"/>
  <c r="T33" i="25"/>
  <c r="U36" i="25"/>
  <c r="S40" i="25"/>
  <c r="U42" i="25"/>
  <c r="U43" i="25"/>
  <c r="T44" i="25"/>
  <c r="U47" i="25"/>
  <c r="U50" i="25"/>
  <c r="Q53" i="25"/>
  <c r="V53" i="25" s="1"/>
  <c r="R55" i="25"/>
  <c r="T56" i="25"/>
  <c r="R61" i="25"/>
  <c r="U64" i="25"/>
  <c r="T65" i="25"/>
  <c r="S69" i="25"/>
  <c r="S73" i="25"/>
  <c r="U77" i="25"/>
  <c r="U81" i="25"/>
  <c r="R87" i="25"/>
  <c r="R91" i="25"/>
  <c r="U92" i="25"/>
  <c r="T93" i="25"/>
  <c r="U96" i="25"/>
  <c r="T97" i="25"/>
  <c r="R99" i="25"/>
  <c r="S102" i="25"/>
  <c r="U105" i="25"/>
  <c r="S109" i="25"/>
  <c r="U111" i="25"/>
  <c r="U112" i="25"/>
  <c r="T113" i="25"/>
  <c r="S114" i="25"/>
  <c r="U115" i="25"/>
  <c r="T116" i="25"/>
  <c r="S119" i="25"/>
  <c r="S120" i="25"/>
  <c r="S123" i="25"/>
  <c r="S124" i="25"/>
  <c r="T144" i="25"/>
  <c r="U155" i="25"/>
  <c r="S168" i="25"/>
  <c r="U169" i="25"/>
  <c r="T178" i="25"/>
  <c r="U181" i="25"/>
  <c r="T190" i="25"/>
  <c r="R42" i="25"/>
  <c r="R63" i="25"/>
  <c r="R95" i="25"/>
  <c r="R111" i="25"/>
  <c r="Q144" i="25"/>
  <c r="V144" i="25" s="1"/>
  <c r="T152" i="25"/>
  <c r="U177" i="25"/>
  <c r="Q178" i="25"/>
  <c r="V178" i="25" s="1"/>
  <c r="T186" i="25"/>
  <c r="U189" i="25"/>
  <c r="Q190" i="25"/>
  <c r="V190" i="25" s="1"/>
  <c r="R67" i="25"/>
  <c r="S28" i="25"/>
  <c r="G8" i="25"/>
  <c r="S32" i="25"/>
  <c r="U35" i="25"/>
  <c r="T36" i="25"/>
  <c r="R38" i="25"/>
  <c r="Q40" i="25"/>
  <c r="V40" i="25" s="1"/>
  <c r="S41" i="25"/>
  <c r="S46" i="25"/>
  <c r="S48" i="25"/>
  <c r="S49" i="25"/>
  <c r="R50" i="25"/>
  <c r="T52" i="25"/>
  <c r="S53" i="25"/>
  <c r="Q57" i="25"/>
  <c r="V57" i="25" s="1"/>
  <c r="R59" i="25"/>
  <c r="T60" i="25"/>
  <c r="S61" i="25"/>
  <c r="T62" i="25"/>
  <c r="U65" i="25"/>
  <c r="T66" i="25"/>
  <c r="S67" i="25"/>
  <c r="Q69" i="25"/>
  <c r="V69" i="25" s="1"/>
  <c r="R71" i="25"/>
  <c r="Q73" i="25"/>
  <c r="V73" i="25" s="1"/>
  <c r="R75" i="25"/>
  <c r="U76" i="25"/>
  <c r="T77" i="25"/>
  <c r="U80" i="25"/>
  <c r="T81" i="25"/>
  <c r="S85" i="25"/>
  <c r="S89" i="25"/>
  <c r="U93" i="25"/>
  <c r="T94" i="25"/>
  <c r="U97" i="25"/>
  <c r="S101" i="25"/>
  <c r="U103" i="25"/>
  <c r="U104" i="25"/>
  <c r="T105" i="25"/>
  <c r="R107" i="25"/>
  <c r="Q109" i="25"/>
  <c r="V109" i="25" s="1"/>
  <c r="S110" i="25"/>
  <c r="U113" i="25"/>
  <c r="U116" i="25"/>
  <c r="S118" i="25"/>
  <c r="Q120" i="25"/>
  <c r="V120" i="25" s="1"/>
  <c r="U122" i="25"/>
  <c r="Q124" i="25"/>
  <c r="V124" i="25" s="1"/>
  <c r="U126" i="25"/>
  <c r="U127" i="25"/>
  <c r="T128" i="25"/>
  <c r="S130" i="25"/>
  <c r="U131" i="25"/>
  <c r="T132" i="25"/>
  <c r="T135" i="25"/>
  <c r="S136" i="25"/>
  <c r="U144" i="25"/>
  <c r="T148" i="25"/>
  <c r="U151" i="25"/>
  <c r="Q152" i="25"/>
  <c r="V152" i="25" s="1"/>
  <c r="S156" i="25"/>
  <c r="T159" i="25"/>
  <c r="T162" i="25"/>
  <c r="U165" i="25"/>
  <c r="Q166" i="25"/>
  <c r="V166" i="25" s="1"/>
  <c r="T174" i="25"/>
  <c r="U178" i="25"/>
  <c r="S184" i="25"/>
  <c r="U185" i="25"/>
  <c r="Q186" i="25"/>
  <c r="V186" i="25" s="1"/>
  <c r="U190" i="25"/>
  <c r="R34" i="25"/>
  <c r="S29" i="25"/>
  <c r="R29" i="25"/>
  <c r="U29" i="25"/>
  <c r="Q29" i="25"/>
  <c r="V29" i="25" s="1"/>
  <c r="U30" i="25"/>
  <c r="Q30" i="25"/>
  <c r="V30" i="25" s="1"/>
  <c r="T29" i="25"/>
  <c r="R30" i="25"/>
  <c r="S33" i="25"/>
  <c r="R33" i="25"/>
  <c r="U33" i="25"/>
  <c r="Q33" i="25"/>
  <c r="V33" i="25" s="1"/>
  <c r="U34" i="25"/>
  <c r="Q34" i="25"/>
  <c r="V34" i="25" s="1"/>
  <c r="S34" i="25"/>
  <c r="T37" i="25"/>
  <c r="S38" i="25"/>
  <c r="T41" i="25"/>
  <c r="S42" i="25"/>
  <c r="Q44" i="25"/>
  <c r="V44" i="25" s="1"/>
  <c r="U44" i="25"/>
  <c r="T45" i="25"/>
  <c r="R47" i="25"/>
  <c r="Q48" i="25"/>
  <c r="V48" i="25" s="1"/>
  <c r="U48" i="25"/>
  <c r="T49" i="25"/>
  <c r="R51" i="25"/>
  <c r="Q52" i="25"/>
  <c r="V52" i="25" s="1"/>
  <c r="U52" i="25"/>
  <c r="R28" i="25"/>
  <c r="W28" i="25" s="1"/>
  <c r="T30" i="25"/>
  <c r="S31" i="25"/>
  <c r="R32" i="25"/>
  <c r="T34" i="25"/>
  <c r="S35" i="25"/>
  <c r="R36" i="25"/>
  <c r="Q37" i="25"/>
  <c r="V37" i="25" s="1"/>
  <c r="U37" i="25"/>
  <c r="T38" i="25"/>
  <c r="S39" i="25"/>
  <c r="R40" i="25"/>
  <c r="Q41" i="25"/>
  <c r="V41" i="25" s="1"/>
  <c r="U41" i="25"/>
  <c r="T42" i="25"/>
  <c r="S43" i="25"/>
  <c r="R44" i="25"/>
  <c r="Q45" i="25"/>
  <c r="V45" i="25" s="1"/>
  <c r="U45" i="25"/>
  <c r="T46" i="25"/>
  <c r="S47" i="25"/>
  <c r="R48" i="25"/>
  <c r="Q49" i="25"/>
  <c r="V49" i="25" s="1"/>
  <c r="U49" i="25"/>
  <c r="T50" i="25"/>
  <c r="S51" i="25"/>
  <c r="R52" i="25"/>
  <c r="U53" i="25"/>
  <c r="U55" i="25"/>
  <c r="U57" i="25"/>
  <c r="U59" i="25"/>
  <c r="U61" i="25"/>
  <c r="S62" i="25"/>
  <c r="R62" i="25"/>
  <c r="U62" i="25"/>
  <c r="Q62" i="25"/>
  <c r="V62" i="25" s="1"/>
  <c r="U63" i="25"/>
  <c r="Q63" i="25"/>
  <c r="V63" i="25" s="1"/>
  <c r="S70" i="25"/>
  <c r="R70" i="25"/>
  <c r="U70" i="25"/>
  <c r="Q70" i="25"/>
  <c r="V70" i="25" s="1"/>
  <c r="U71" i="25"/>
  <c r="Q71" i="25"/>
  <c r="V71" i="25" s="1"/>
  <c r="W71" i="25" s="1"/>
  <c r="S78" i="25"/>
  <c r="R78" i="25"/>
  <c r="U78" i="25"/>
  <c r="Q78" i="25"/>
  <c r="V78" i="25" s="1"/>
  <c r="U79" i="25"/>
  <c r="Q79" i="25"/>
  <c r="V79" i="25" s="1"/>
  <c r="S86" i="25"/>
  <c r="R86" i="25"/>
  <c r="U86" i="25"/>
  <c r="Q86" i="25"/>
  <c r="V86" i="25" s="1"/>
  <c r="U87" i="25"/>
  <c r="Q87" i="25"/>
  <c r="V87" i="25" s="1"/>
  <c r="S94" i="25"/>
  <c r="R94" i="25"/>
  <c r="U94" i="25"/>
  <c r="Q94" i="25"/>
  <c r="V94" i="25" s="1"/>
  <c r="U95" i="25"/>
  <c r="Q95" i="25"/>
  <c r="V95" i="25" s="1"/>
  <c r="T31" i="25"/>
  <c r="T35" i="25"/>
  <c r="R37" i="25"/>
  <c r="Q38" i="25"/>
  <c r="V38" i="25" s="1"/>
  <c r="T39" i="25"/>
  <c r="R41" i="25"/>
  <c r="Q42" i="25"/>
  <c r="V42" i="25" s="1"/>
  <c r="T43" i="25"/>
  <c r="T47" i="25"/>
  <c r="T51" i="25"/>
  <c r="S54" i="25"/>
  <c r="U54" i="25"/>
  <c r="Q54" i="25"/>
  <c r="V54" i="25" s="1"/>
  <c r="U56" i="25"/>
  <c r="Q56" i="25"/>
  <c r="V56" i="25" s="1"/>
  <c r="S56" i="25"/>
  <c r="S58" i="25"/>
  <c r="U58" i="25"/>
  <c r="Q58" i="25"/>
  <c r="V58" i="25" s="1"/>
  <c r="U60" i="25"/>
  <c r="Q60" i="25"/>
  <c r="V60" i="25" s="1"/>
  <c r="S60" i="25"/>
  <c r="Q31" i="25"/>
  <c r="V31" i="25" s="1"/>
  <c r="Q35" i="25"/>
  <c r="V35" i="25" s="1"/>
  <c r="W35" i="25" s="1"/>
  <c r="Q39" i="25"/>
  <c r="V39" i="25" s="1"/>
  <c r="Q43" i="25"/>
  <c r="V43" i="25" s="1"/>
  <c r="Q47" i="25"/>
  <c r="V47" i="25" s="1"/>
  <c r="Q51" i="25"/>
  <c r="V51" i="25" s="1"/>
  <c r="R54" i="25"/>
  <c r="R56" i="25"/>
  <c r="R58" i="25"/>
  <c r="R60" i="25"/>
  <c r="Q61" i="25"/>
  <c r="V61" i="25" s="1"/>
  <c r="S63" i="25"/>
  <c r="S66" i="25"/>
  <c r="R66" i="25"/>
  <c r="U66" i="25"/>
  <c r="Q66" i="25"/>
  <c r="V66" i="25" s="1"/>
  <c r="U67" i="25"/>
  <c r="Q67" i="25"/>
  <c r="V67" i="25" s="1"/>
  <c r="S71" i="25"/>
  <c r="S74" i="25"/>
  <c r="R74" i="25"/>
  <c r="U74" i="25"/>
  <c r="Q74" i="25"/>
  <c r="V74" i="25" s="1"/>
  <c r="U75" i="25"/>
  <c r="Q75" i="25"/>
  <c r="V75" i="25" s="1"/>
  <c r="S79" i="25"/>
  <c r="S82" i="25"/>
  <c r="R82" i="25"/>
  <c r="U82" i="25"/>
  <c r="Q82" i="25"/>
  <c r="V82" i="25" s="1"/>
  <c r="U83" i="25"/>
  <c r="Q83" i="25"/>
  <c r="V83" i="25" s="1"/>
  <c r="W83" i="25" s="1"/>
  <c r="S87" i="25"/>
  <c r="S90" i="25"/>
  <c r="R90" i="25"/>
  <c r="U90" i="25"/>
  <c r="Q90" i="25"/>
  <c r="V90" i="25" s="1"/>
  <c r="U91" i="25"/>
  <c r="Q91" i="25"/>
  <c r="V91" i="25" s="1"/>
  <c r="S95" i="25"/>
  <c r="T98" i="25"/>
  <c r="S99" i="25"/>
  <c r="T102" i="25"/>
  <c r="S103" i="25"/>
  <c r="T106" i="25"/>
  <c r="S107" i="25"/>
  <c r="T110" i="25"/>
  <c r="S111" i="25"/>
  <c r="S145" i="25"/>
  <c r="U145" i="25"/>
  <c r="Q145" i="25"/>
  <c r="V145" i="25" s="1"/>
  <c r="T145" i="25"/>
  <c r="R188" i="25"/>
  <c r="R184" i="25"/>
  <c r="R180" i="25"/>
  <c r="R176" i="25"/>
  <c r="R172" i="25"/>
  <c r="R168" i="25"/>
  <c r="R164" i="25"/>
  <c r="R191" i="25"/>
  <c r="R187" i="25"/>
  <c r="R183" i="25"/>
  <c r="R179" i="25"/>
  <c r="R175" i="25"/>
  <c r="R171" i="25"/>
  <c r="R167" i="25"/>
  <c r="R163" i="25"/>
  <c r="R159" i="25"/>
  <c r="R190" i="25"/>
  <c r="R186" i="25"/>
  <c r="R182" i="25"/>
  <c r="W182" i="25" s="1"/>
  <c r="R178" i="25"/>
  <c r="W178" i="25" s="1"/>
  <c r="R174" i="25"/>
  <c r="R170" i="25"/>
  <c r="W170" i="25" s="1"/>
  <c r="R166" i="25"/>
  <c r="R162" i="25"/>
  <c r="R185" i="25"/>
  <c r="R177" i="25"/>
  <c r="R169" i="25"/>
  <c r="R161" i="25"/>
  <c r="R160" i="25"/>
  <c r="R158" i="25"/>
  <c r="R154" i="25"/>
  <c r="R150" i="25"/>
  <c r="R146" i="25"/>
  <c r="R142" i="25"/>
  <c r="W142" i="25" s="1"/>
  <c r="R138" i="25"/>
  <c r="R157" i="25"/>
  <c r="R153" i="25"/>
  <c r="R149" i="25"/>
  <c r="R145" i="25"/>
  <c r="W145" i="25" s="1"/>
  <c r="R189" i="25"/>
  <c r="R181" i="25"/>
  <c r="R173" i="25"/>
  <c r="R165" i="25"/>
  <c r="R156" i="25"/>
  <c r="W156" i="25" s="1"/>
  <c r="R152" i="25"/>
  <c r="W152" i="25" s="1"/>
  <c r="R148" i="25"/>
  <c r="R144" i="25"/>
  <c r="R140" i="25"/>
  <c r="R155" i="25"/>
  <c r="R147" i="25"/>
  <c r="R143" i="25"/>
  <c r="R141" i="25"/>
  <c r="R139" i="25"/>
  <c r="R137" i="25"/>
  <c r="R135" i="25"/>
  <c r="R134" i="25"/>
  <c r="R130" i="25"/>
  <c r="R126" i="25"/>
  <c r="R122" i="25"/>
  <c r="R118" i="25"/>
  <c r="R114" i="25"/>
  <c r="R136" i="25"/>
  <c r="R133" i="25"/>
  <c r="R129" i="25"/>
  <c r="R125" i="25"/>
  <c r="R121" i="25"/>
  <c r="R117" i="25"/>
  <c r="R151" i="25"/>
  <c r="R132" i="25"/>
  <c r="R128" i="25"/>
  <c r="W128" i="25" s="1"/>
  <c r="R124" i="25"/>
  <c r="W124" i="25" s="1"/>
  <c r="R120" i="25"/>
  <c r="R116" i="25"/>
  <c r="R53" i="25"/>
  <c r="W53" i="25" s="1"/>
  <c r="T55" i="25"/>
  <c r="R57" i="25"/>
  <c r="T59" i="25"/>
  <c r="T63" i="25"/>
  <c r="S64" i="25"/>
  <c r="R65" i="25"/>
  <c r="T67" i="25"/>
  <c r="S68" i="25"/>
  <c r="R69" i="25"/>
  <c r="T71" i="25"/>
  <c r="S72" i="25"/>
  <c r="R73" i="25"/>
  <c r="T75" i="25"/>
  <c r="S76" i="25"/>
  <c r="R77" i="25"/>
  <c r="T79" i="25"/>
  <c r="S80" i="25"/>
  <c r="R81" i="25"/>
  <c r="T83" i="25"/>
  <c r="S84" i="25"/>
  <c r="R85" i="25"/>
  <c r="T87" i="25"/>
  <c r="S88" i="25"/>
  <c r="R89" i="25"/>
  <c r="W89" i="25" s="1"/>
  <c r="T91" i="25"/>
  <c r="S92" i="25"/>
  <c r="R93" i="25"/>
  <c r="T95" i="25"/>
  <c r="S96" i="25"/>
  <c r="R97" i="25"/>
  <c r="Q98" i="25"/>
  <c r="V98" i="25" s="1"/>
  <c r="U98" i="25"/>
  <c r="T99" i="25"/>
  <c r="S100" i="25"/>
  <c r="R101" i="25"/>
  <c r="Q102" i="25"/>
  <c r="V102" i="25" s="1"/>
  <c r="U102" i="25"/>
  <c r="T103" i="25"/>
  <c r="S104" i="25"/>
  <c r="R105" i="25"/>
  <c r="W105" i="25" s="1"/>
  <c r="Q106" i="25"/>
  <c r="V106" i="25" s="1"/>
  <c r="U106" i="25"/>
  <c r="T107" i="25"/>
  <c r="S108" i="25"/>
  <c r="R109" i="25"/>
  <c r="Q110" i="25"/>
  <c r="V110" i="25" s="1"/>
  <c r="U110" i="25"/>
  <c r="T111" i="25"/>
  <c r="S112" i="25"/>
  <c r="R113" i="25"/>
  <c r="S121" i="25"/>
  <c r="U121" i="25"/>
  <c r="Q121" i="25"/>
  <c r="V121" i="25" s="1"/>
  <c r="S129" i="25"/>
  <c r="U129" i="25"/>
  <c r="Q129" i="25"/>
  <c r="V129" i="25" s="1"/>
  <c r="U154" i="25"/>
  <c r="Q154" i="25"/>
  <c r="V154" i="25" s="1"/>
  <c r="S154" i="25"/>
  <c r="T64" i="25"/>
  <c r="T68" i="25"/>
  <c r="T72" i="25"/>
  <c r="T76" i="25"/>
  <c r="T80" i="25"/>
  <c r="T84" i="25"/>
  <c r="T88" i="25"/>
  <c r="T92" i="25"/>
  <c r="T96" i="25"/>
  <c r="R98" i="25"/>
  <c r="Q99" i="25"/>
  <c r="V99" i="25" s="1"/>
  <c r="W99" i="25" s="1"/>
  <c r="T100" i="25"/>
  <c r="R102" i="25"/>
  <c r="W102" i="25" s="1"/>
  <c r="Q103" i="25"/>
  <c r="V103" i="25" s="1"/>
  <c r="T104" i="25"/>
  <c r="R106" i="25"/>
  <c r="Q107" i="25"/>
  <c r="V107" i="25" s="1"/>
  <c r="T108" i="25"/>
  <c r="R110" i="25"/>
  <c r="Q111" i="25"/>
  <c r="V111" i="25" s="1"/>
  <c r="T112" i="25"/>
  <c r="U146" i="25"/>
  <c r="Q146" i="25"/>
  <c r="V146" i="25" s="1"/>
  <c r="S146" i="25"/>
  <c r="Q64" i="25"/>
  <c r="V64" i="25" s="1"/>
  <c r="Q68" i="25"/>
  <c r="V68" i="25" s="1"/>
  <c r="Q72" i="25"/>
  <c r="V72" i="25" s="1"/>
  <c r="Q76" i="25"/>
  <c r="V76" i="25" s="1"/>
  <c r="Q80" i="25"/>
  <c r="V80" i="25" s="1"/>
  <c r="Q84" i="25"/>
  <c r="V84" i="25" s="1"/>
  <c r="Q88" i="25"/>
  <c r="V88" i="25" s="1"/>
  <c r="W88" i="25" s="1"/>
  <c r="Q92" i="25"/>
  <c r="V92" i="25" s="1"/>
  <c r="Q96" i="25"/>
  <c r="V96" i="25" s="1"/>
  <c r="Q100" i="25"/>
  <c r="V100" i="25" s="1"/>
  <c r="Q104" i="25"/>
  <c r="V104" i="25" s="1"/>
  <c r="Q108" i="25"/>
  <c r="V108" i="25" s="1"/>
  <c r="Q112" i="25"/>
  <c r="V112" i="25" s="1"/>
  <c r="S117" i="25"/>
  <c r="U117" i="25"/>
  <c r="Q117" i="25"/>
  <c r="V117" i="25" s="1"/>
  <c r="S125" i="25"/>
  <c r="U125" i="25"/>
  <c r="Q125" i="25"/>
  <c r="V125" i="25" s="1"/>
  <c r="S133" i="25"/>
  <c r="U133" i="25"/>
  <c r="Q133" i="25"/>
  <c r="V133" i="25" s="1"/>
  <c r="S153" i="25"/>
  <c r="U153" i="25"/>
  <c r="Q153" i="25"/>
  <c r="V153" i="25" s="1"/>
  <c r="T153" i="25"/>
  <c r="S175" i="25"/>
  <c r="U175" i="25"/>
  <c r="Q175" i="25"/>
  <c r="V175" i="25" s="1"/>
  <c r="T175" i="25"/>
  <c r="T114" i="25"/>
  <c r="T118" i="25"/>
  <c r="T122" i="25"/>
  <c r="T126" i="25"/>
  <c r="T130" i="25"/>
  <c r="T134" i="25"/>
  <c r="U138" i="25"/>
  <c r="U140" i="25"/>
  <c r="U142" i="25"/>
  <c r="T146" i="25"/>
  <c r="T154" i="25"/>
  <c r="S167" i="25"/>
  <c r="U167" i="25"/>
  <c r="Q167" i="25"/>
  <c r="V167" i="25" s="1"/>
  <c r="T167" i="25"/>
  <c r="Q114" i="25"/>
  <c r="V114" i="25" s="1"/>
  <c r="T115" i="25"/>
  <c r="S116" i="25"/>
  <c r="Q118" i="25"/>
  <c r="V118" i="25" s="1"/>
  <c r="T119" i="25"/>
  <c r="Q122" i="25"/>
  <c r="V122" i="25" s="1"/>
  <c r="T123" i="25"/>
  <c r="Q126" i="25"/>
  <c r="V126" i="25" s="1"/>
  <c r="T127" i="25"/>
  <c r="Q130" i="25"/>
  <c r="V130" i="25" s="1"/>
  <c r="T131" i="25"/>
  <c r="Q134" i="25"/>
  <c r="V134" i="25" s="1"/>
  <c r="U135" i="25"/>
  <c r="Q135" i="25"/>
  <c r="V135" i="25" s="1"/>
  <c r="S137" i="25"/>
  <c r="U137" i="25"/>
  <c r="Q137" i="25"/>
  <c r="V137" i="25" s="1"/>
  <c r="T138" i="25"/>
  <c r="U139" i="25"/>
  <c r="Q139" i="25"/>
  <c r="V139" i="25" s="1"/>
  <c r="S139" i="25"/>
  <c r="T140" i="25"/>
  <c r="S141" i="25"/>
  <c r="U141" i="25"/>
  <c r="Q141" i="25"/>
  <c r="V141" i="25" s="1"/>
  <c r="T142" i="25"/>
  <c r="U143" i="25"/>
  <c r="Q143" i="25"/>
  <c r="V143" i="25" s="1"/>
  <c r="S143" i="25"/>
  <c r="S149" i="25"/>
  <c r="U149" i="25"/>
  <c r="Q149" i="25"/>
  <c r="V149" i="25" s="1"/>
  <c r="U150" i="25"/>
  <c r="Q150" i="25"/>
  <c r="V150" i="25" s="1"/>
  <c r="S157" i="25"/>
  <c r="U157" i="25"/>
  <c r="Q157" i="25"/>
  <c r="V157" i="25" s="1"/>
  <c r="U158" i="25"/>
  <c r="Q158" i="25"/>
  <c r="V158" i="25" s="1"/>
  <c r="S191" i="25"/>
  <c r="U191" i="25"/>
  <c r="Q191" i="25"/>
  <c r="V191" i="25" s="1"/>
  <c r="T191" i="25"/>
  <c r="Q115" i="25"/>
  <c r="V115" i="25" s="1"/>
  <c r="Q119" i="25"/>
  <c r="V119" i="25" s="1"/>
  <c r="Q123" i="25"/>
  <c r="V123" i="25" s="1"/>
  <c r="Q127" i="25"/>
  <c r="V127" i="25" s="1"/>
  <c r="Q131" i="25"/>
  <c r="V131" i="25" s="1"/>
  <c r="T149" i="25"/>
  <c r="T150" i="25"/>
  <c r="T157" i="25"/>
  <c r="T158" i="25"/>
  <c r="S183" i="25"/>
  <c r="U183" i="25"/>
  <c r="Q183" i="25"/>
  <c r="V183" i="25" s="1"/>
  <c r="T183" i="25"/>
  <c r="S147" i="25"/>
  <c r="S151" i="25"/>
  <c r="S155" i="25"/>
  <c r="U168" i="25"/>
  <c r="U176" i="25"/>
  <c r="U184" i="25"/>
  <c r="T147" i="25"/>
  <c r="T151" i="25"/>
  <c r="T155" i="25"/>
  <c r="S163" i="25"/>
  <c r="U163" i="25"/>
  <c r="Q163" i="25"/>
  <c r="V163" i="25" s="1"/>
  <c r="S171" i="25"/>
  <c r="U171" i="25"/>
  <c r="Q171" i="25"/>
  <c r="V171" i="25" s="1"/>
  <c r="S179" i="25"/>
  <c r="U179" i="25"/>
  <c r="Q179" i="25"/>
  <c r="V179" i="25" s="1"/>
  <c r="S187" i="25"/>
  <c r="U187" i="25"/>
  <c r="Q187" i="25"/>
  <c r="V187" i="25" s="1"/>
  <c r="U188" i="25"/>
  <c r="Q188" i="25"/>
  <c r="V188" i="25" s="1"/>
  <c r="Q147" i="25"/>
  <c r="V147" i="25" s="1"/>
  <c r="Q151" i="25"/>
  <c r="V151" i="25" s="1"/>
  <c r="Q155" i="25"/>
  <c r="V155" i="25" s="1"/>
  <c r="U159" i="25"/>
  <c r="Q159" i="25"/>
  <c r="V159" i="25" s="1"/>
  <c r="T163" i="25"/>
  <c r="U164" i="25"/>
  <c r="T171" i="25"/>
  <c r="U172" i="25"/>
  <c r="T179" i="25"/>
  <c r="U180" i="25"/>
  <c r="T187" i="25"/>
  <c r="T188" i="25"/>
  <c r="T160" i="25"/>
  <c r="S161" i="25"/>
  <c r="T164" i="25"/>
  <c r="S165" i="25"/>
  <c r="T168" i="25"/>
  <c r="S169" i="25"/>
  <c r="T172" i="25"/>
  <c r="S173" i="25"/>
  <c r="T176" i="25"/>
  <c r="S177" i="25"/>
  <c r="T180" i="25"/>
  <c r="S181" i="25"/>
  <c r="T184" i="25"/>
  <c r="S185" i="25"/>
  <c r="S189" i="25"/>
  <c r="Q160" i="25"/>
  <c r="V160" i="25" s="1"/>
  <c r="T161" i="25"/>
  <c r="S162" i="25"/>
  <c r="Q164" i="25"/>
  <c r="V164" i="25" s="1"/>
  <c r="T165" i="25"/>
  <c r="S166" i="25"/>
  <c r="Q168" i="25"/>
  <c r="V168" i="25" s="1"/>
  <c r="T169" i="25"/>
  <c r="S170" i="25"/>
  <c r="X170" i="25" s="1"/>
  <c r="Q172" i="25"/>
  <c r="V172" i="25" s="1"/>
  <c r="T173" i="25"/>
  <c r="S174" i="25"/>
  <c r="Q176" i="25"/>
  <c r="V176" i="25" s="1"/>
  <c r="T177" i="25"/>
  <c r="S178" i="25"/>
  <c r="Q180" i="25"/>
  <c r="V180" i="25" s="1"/>
  <c r="T181" i="25"/>
  <c r="S182" i="25"/>
  <c r="Q184" i="25"/>
  <c r="V184" i="25" s="1"/>
  <c r="T185" i="25"/>
  <c r="S186" i="25"/>
  <c r="T189" i="25"/>
  <c r="Q161" i="25"/>
  <c r="V161" i="25" s="1"/>
  <c r="Q165" i="25"/>
  <c r="V165" i="25" s="1"/>
  <c r="Q169" i="25"/>
  <c r="V169" i="25" s="1"/>
  <c r="Q173" i="25"/>
  <c r="V173" i="25" s="1"/>
  <c r="Q177" i="25"/>
  <c r="V177" i="25" s="1"/>
  <c r="Q181" i="25"/>
  <c r="V181" i="25" s="1"/>
  <c r="Q185" i="25"/>
  <c r="V185" i="25" s="1"/>
  <c r="Q189" i="25"/>
  <c r="V189" i="25" s="1"/>
  <c r="W37" i="23"/>
  <c r="W46" i="23"/>
  <c r="T28" i="23"/>
  <c r="T32" i="23"/>
  <c r="T39" i="23"/>
  <c r="T43" i="23"/>
  <c r="T47" i="23"/>
  <c r="T51" i="23"/>
  <c r="S58" i="23"/>
  <c r="U59" i="23"/>
  <c r="S63" i="23"/>
  <c r="R63" i="23"/>
  <c r="U63" i="23"/>
  <c r="Q63" i="23"/>
  <c r="V63" i="23" s="1"/>
  <c r="S71" i="23"/>
  <c r="R71" i="23"/>
  <c r="U71" i="23"/>
  <c r="Q71" i="23"/>
  <c r="V71" i="23" s="1"/>
  <c r="U72" i="23"/>
  <c r="Q72" i="23"/>
  <c r="V72" i="23" s="1"/>
  <c r="S79" i="23"/>
  <c r="R79" i="23"/>
  <c r="U79" i="23"/>
  <c r="Q79" i="23"/>
  <c r="V79" i="23" s="1"/>
  <c r="S80" i="23"/>
  <c r="R80" i="23"/>
  <c r="Q28" i="23"/>
  <c r="V28" i="23" s="1"/>
  <c r="U28" i="23"/>
  <c r="T29" i="23"/>
  <c r="S30" i="23"/>
  <c r="Q32" i="23"/>
  <c r="V32" i="23" s="1"/>
  <c r="U32" i="23"/>
  <c r="T33" i="23"/>
  <c r="T36" i="23"/>
  <c r="S37" i="23"/>
  <c r="Q39" i="23"/>
  <c r="V39" i="23" s="1"/>
  <c r="U39" i="23"/>
  <c r="T40" i="23"/>
  <c r="S41" i="23"/>
  <c r="Q43" i="23"/>
  <c r="V43" i="23" s="1"/>
  <c r="U43" i="23"/>
  <c r="T44" i="23"/>
  <c r="S45" i="23"/>
  <c r="Q47" i="23"/>
  <c r="V47" i="23" s="1"/>
  <c r="U47" i="23"/>
  <c r="T48" i="23"/>
  <c r="S49" i="23"/>
  <c r="Q51" i="23"/>
  <c r="V51" i="23" s="1"/>
  <c r="U51" i="23"/>
  <c r="T52" i="23"/>
  <c r="S53" i="23"/>
  <c r="R56" i="23"/>
  <c r="U56" i="23"/>
  <c r="T58" i="23"/>
  <c r="U58" i="23"/>
  <c r="Q59" i="23"/>
  <c r="V59" i="23" s="1"/>
  <c r="U61" i="23"/>
  <c r="Q61" i="23"/>
  <c r="V61" i="23" s="1"/>
  <c r="T63" i="23"/>
  <c r="R64" i="23"/>
  <c r="T71" i="23"/>
  <c r="R72" i="23"/>
  <c r="T79" i="23"/>
  <c r="S86" i="23"/>
  <c r="R86" i="23"/>
  <c r="U86" i="23"/>
  <c r="Q86" i="23"/>
  <c r="V86" i="23" s="1"/>
  <c r="T86" i="23"/>
  <c r="S27" i="23"/>
  <c r="R28" i="23"/>
  <c r="Q29" i="23"/>
  <c r="V29" i="23" s="1"/>
  <c r="U29" i="23"/>
  <c r="T30" i="23"/>
  <c r="S31" i="23"/>
  <c r="R32" i="23"/>
  <c r="W32" i="23" s="1"/>
  <c r="Q33" i="23"/>
  <c r="V33" i="23" s="1"/>
  <c r="U33" i="23"/>
  <c r="T34" i="23"/>
  <c r="S35" i="23"/>
  <c r="Q36" i="23"/>
  <c r="V36" i="23" s="1"/>
  <c r="U36" i="23"/>
  <c r="T37" i="23"/>
  <c r="S38" i="23"/>
  <c r="R39" i="23"/>
  <c r="W39" i="23" s="1"/>
  <c r="Q40" i="23"/>
  <c r="V40" i="23" s="1"/>
  <c r="U40" i="23"/>
  <c r="S42" i="23"/>
  <c r="R43" i="23"/>
  <c r="W43" i="23" s="1"/>
  <c r="Q44" i="23"/>
  <c r="V44" i="23" s="1"/>
  <c r="U44" i="23"/>
  <c r="S46" i="23"/>
  <c r="R47" i="23"/>
  <c r="W47" i="23" s="1"/>
  <c r="Q48" i="23"/>
  <c r="V48" i="23" s="1"/>
  <c r="U48" i="23"/>
  <c r="S50" i="23"/>
  <c r="R51" i="23"/>
  <c r="W51" i="23" s="1"/>
  <c r="Q52" i="23"/>
  <c r="V52" i="23" s="1"/>
  <c r="U52" i="23"/>
  <c r="U55" i="23"/>
  <c r="Q56" i="23"/>
  <c r="V56" i="23" s="1"/>
  <c r="Q58" i="23"/>
  <c r="V58" i="23" s="1"/>
  <c r="R59" i="23"/>
  <c r="T60" i="23"/>
  <c r="R61" i="23"/>
  <c r="S64" i="23"/>
  <c r="S67" i="23"/>
  <c r="R67" i="23"/>
  <c r="U67" i="23"/>
  <c r="Q67" i="23"/>
  <c r="V67" i="23" s="1"/>
  <c r="S72" i="23"/>
  <c r="S75" i="23"/>
  <c r="R75" i="23"/>
  <c r="U75" i="23"/>
  <c r="Q75" i="23"/>
  <c r="V75" i="23" s="1"/>
  <c r="U76" i="23"/>
  <c r="Q76" i="23"/>
  <c r="V76" i="23" s="1"/>
  <c r="Q34" i="23"/>
  <c r="V34" i="23" s="1"/>
  <c r="Q41" i="23"/>
  <c r="V41" i="23" s="1"/>
  <c r="Q45" i="23"/>
  <c r="V45" i="23" s="1"/>
  <c r="Q49" i="23"/>
  <c r="V49" i="23" s="1"/>
  <c r="Q53" i="23"/>
  <c r="V53" i="23" s="1"/>
  <c r="W53" i="23" s="1"/>
  <c r="S56" i="23"/>
  <c r="U57" i="23"/>
  <c r="Q57" i="23"/>
  <c r="V57" i="23" s="1"/>
  <c r="T59" i="23"/>
  <c r="U60" i="23"/>
  <c r="S61" i="23"/>
  <c r="T64" i="23"/>
  <c r="S65" i="23"/>
  <c r="R66" i="23"/>
  <c r="W66" i="23" s="1"/>
  <c r="T68" i="23"/>
  <c r="S69" i="23"/>
  <c r="R70" i="23"/>
  <c r="W70" i="23" s="1"/>
  <c r="T72" i="23"/>
  <c r="S73" i="23"/>
  <c r="R74" i="23"/>
  <c r="W74" i="23" s="1"/>
  <c r="X74" i="23" s="1"/>
  <c r="T76" i="23"/>
  <c r="S77" i="23"/>
  <c r="R78" i="23"/>
  <c r="U80" i="23"/>
  <c r="R87" i="23"/>
  <c r="W93" i="23"/>
  <c r="X93" i="23" s="1"/>
  <c r="S98" i="23"/>
  <c r="R98" i="23"/>
  <c r="U98" i="23"/>
  <c r="Q98" i="23"/>
  <c r="V98" i="23" s="1"/>
  <c r="S103" i="23"/>
  <c r="R103" i="23"/>
  <c r="U103" i="23"/>
  <c r="T103" i="23"/>
  <c r="Q103" i="23"/>
  <c r="V103" i="23" s="1"/>
  <c r="R104" i="23"/>
  <c r="U104" i="23"/>
  <c r="Q104" i="23"/>
  <c r="V104" i="23" s="1"/>
  <c r="T104" i="23"/>
  <c r="S104" i="23"/>
  <c r="S107" i="23"/>
  <c r="R107" i="23"/>
  <c r="U107" i="23"/>
  <c r="T107" i="23"/>
  <c r="Q107" i="23"/>
  <c r="V107" i="23" s="1"/>
  <c r="R108" i="23"/>
  <c r="U108" i="23"/>
  <c r="Q108" i="23"/>
  <c r="V108" i="23" s="1"/>
  <c r="T108" i="23"/>
  <c r="S108" i="23"/>
  <c r="S111" i="23"/>
  <c r="R111" i="23"/>
  <c r="U111" i="23"/>
  <c r="T111" i="23"/>
  <c r="Q111" i="23"/>
  <c r="V111" i="23" s="1"/>
  <c r="R112" i="23"/>
  <c r="U112" i="23"/>
  <c r="Q112" i="23"/>
  <c r="V112" i="23" s="1"/>
  <c r="T112" i="23"/>
  <c r="S112" i="23"/>
  <c r="S115" i="23"/>
  <c r="R115" i="23"/>
  <c r="U115" i="23"/>
  <c r="T115" i="23"/>
  <c r="Q115" i="23"/>
  <c r="V115" i="23" s="1"/>
  <c r="R116" i="23"/>
  <c r="U116" i="23"/>
  <c r="Q116" i="23"/>
  <c r="V116" i="23" s="1"/>
  <c r="T116" i="23"/>
  <c r="S116" i="23"/>
  <c r="S119" i="23"/>
  <c r="R119" i="23"/>
  <c r="U119" i="23"/>
  <c r="T119" i="23"/>
  <c r="Q119" i="23"/>
  <c r="V119" i="23" s="1"/>
  <c r="R120" i="23"/>
  <c r="U120" i="23"/>
  <c r="Q120" i="23"/>
  <c r="V120" i="23" s="1"/>
  <c r="T120" i="23"/>
  <c r="S120" i="23"/>
  <c r="S123" i="23"/>
  <c r="R123" i="23"/>
  <c r="U123" i="23"/>
  <c r="T123" i="23"/>
  <c r="Q123" i="23"/>
  <c r="V123" i="23" s="1"/>
  <c r="R124" i="23"/>
  <c r="U124" i="23"/>
  <c r="Q124" i="23"/>
  <c r="V124" i="23" s="1"/>
  <c r="T124" i="23"/>
  <c r="S124" i="23"/>
  <c r="U64" i="23"/>
  <c r="T65" i="23"/>
  <c r="U68" i="23"/>
  <c r="T69" i="23"/>
  <c r="T73" i="23"/>
  <c r="T77" i="23"/>
  <c r="S82" i="23"/>
  <c r="R82" i="23"/>
  <c r="R83" i="23"/>
  <c r="U83" i="23"/>
  <c r="Q83" i="23"/>
  <c r="V83" i="23" s="1"/>
  <c r="T83" i="23"/>
  <c r="S94" i="23"/>
  <c r="R94" i="23"/>
  <c r="U94" i="23"/>
  <c r="Q94" i="23"/>
  <c r="V94" i="23" s="1"/>
  <c r="Q65" i="23"/>
  <c r="V65" i="23" s="1"/>
  <c r="Q69" i="23"/>
  <c r="V69" i="23" s="1"/>
  <c r="Q73" i="23"/>
  <c r="V73" i="23" s="1"/>
  <c r="Q77" i="23"/>
  <c r="V77" i="23" s="1"/>
  <c r="W81" i="23"/>
  <c r="Q82" i="23"/>
  <c r="V82" i="23" s="1"/>
  <c r="S83" i="23"/>
  <c r="W85" i="23"/>
  <c r="S90" i="23"/>
  <c r="R90" i="23"/>
  <c r="U90" i="23"/>
  <c r="Q90" i="23"/>
  <c r="V90" i="23" s="1"/>
  <c r="T94" i="23"/>
  <c r="R95" i="23"/>
  <c r="T87" i="23"/>
  <c r="T91" i="23"/>
  <c r="T95" i="23"/>
  <c r="T99" i="23"/>
  <c r="S113" i="23"/>
  <c r="T80" i="23"/>
  <c r="S81" i="23"/>
  <c r="T84" i="23"/>
  <c r="Q87" i="23"/>
  <c r="V87" i="23" s="1"/>
  <c r="U87" i="23"/>
  <c r="T88" i="23"/>
  <c r="Q91" i="23"/>
  <c r="V91" i="23" s="1"/>
  <c r="U91" i="23"/>
  <c r="T92" i="23"/>
  <c r="Q95" i="23"/>
  <c r="V95" i="23" s="1"/>
  <c r="U95" i="23"/>
  <c r="T96" i="23"/>
  <c r="Q99" i="23"/>
  <c r="V99" i="23" s="1"/>
  <c r="U99" i="23"/>
  <c r="R100" i="23"/>
  <c r="U100" i="23"/>
  <c r="R127" i="23"/>
  <c r="U127" i="23"/>
  <c r="Q127" i="23"/>
  <c r="V127" i="23" s="1"/>
  <c r="S127" i="23"/>
  <c r="T127" i="23"/>
  <c r="Q80" i="23"/>
  <c r="V80" i="23" s="1"/>
  <c r="Q84" i="23"/>
  <c r="V84" i="23" s="1"/>
  <c r="Q88" i="23"/>
  <c r="V88" i="23" s="1"/>
  <c r="Q92" i="23"/>
  <c r="V92" i="23" s="1"/>
  <c r="Q96" i="23"/>
  <c r="V96" i="23" s="1"/>
  <c r="Q100" i="23"/>
  <c r="V100" i="23" s="1"/>
  <c r="U101" i="23"/>
  <c r="U105" i="23"/>
  <c r="U109" i="23"/>
  <c r="U113" i="23"/>
  <c r="U117" i="23"/>
  <c r="U121" i="23"/>
  <c r="T101" i="23"/>
  <c r="S102" i="23"/>
  <c r="T105" i="23"/>
  <c r="S106" i="23"/>
  <c r="T109" i="23"/>
  <c r="S110" i="23"/>
  <c r="T113" i="23"/>
  <c r="S114" i="23"/>
  <c r="T117" i="23"/>
  <c r="T121" i="23"/>
  <c r="T125" i="23"/>
  <c r="U125" i="23"/>
  <c r="Q125" i="23"/>
  <c r="V125" i="23" s="1"/>
  <c r="U128" i="23"/>
  <c r="Q101" i="23"/>
  <c r="V101" i="23" s="1"/>
  <c r="Q105" i="23"/>
  <c r="V105" i="23" s="1"/>
  <c r="Q109" i="23"/>
  <c r="V109" i="23" s="1"/>
  <c r="Q117" i="23"/>
  <c r="V117" i="23" s="1"/>
  <c r="Q121" i="23"/>
  <c r="V121" i="23" s="1"/>
  <c r="R125" i="23"/>
  <c r="R135" i="23"/>
  <c r="U135" i="23"/>
  <c r="Q135" i="23"/>
  <c r="V135" i="23" s="1"/>
  <c r="S135" i="23"/>
  <c r="W154" i="23"/>
  <c r="X154" i="23" s="1"/>
  <c r="R131" i="23"/>
  <c r="U131" i="23"/>
  <c r="Q131" i="23"/>
  <c r="V131" i="23" s="1"/>
  <c r="S131" i="23"/>
  <c r="T126" i="23"/>
  <c r="R128" i="23"/>
  <c r="Q129" i="23"/>
  <c r="V129" i="23" s="1"/>
  <c r="U129" i="23"/>
  <c r="T130" i="23"/>
  <c r="R132" i="23"/>
  <c r="Q133" i="23"/>
  <c r="V133" i="23" s="1"/>
  <c r="U133" i="23"/>
  <c r="T134" i="23"/>
  <c r="R136" i="23"/>
  <c r="Q137" i="23"/>
  <c r="V137" i="23" s="1"/>
  <c r="U137" i="23"/>
  <c r="T138" i="23"/>
  <c r="S139" i="23"/>
  <c r="R140" i="23"/>
  <c r="Q141" i="23"/>
  <c r="V141" i="23" s="1"/>
  <c r="U141" i="23"/>
  <c r="T142" i="23"/>
  <c r="S143" i="23"/>
  <c r="R144" i="23"/>
  <c r="Q145" i="23"/>
  <c r="V145" i="23" s="1"/>
  <c r="U145" i="23"/>
  <c r="T146" i="23"/>
  <c r="S147" i="23"/>
  <c r="R148" i="23"/>
  <c r="Q149" i="23"/>
  <c r="V149" i="23" s="1"/>
  <c r="U149" i="23"/>
  <c r="T150" i="23"/>
  <c r="S151" i="23"/>
  <c r="R152" i="23"/>
  <c r="Q153" i="23"/>
  <c r="V153" i="23" s="1"/>
  <c r="U153" i="23"/>
  <c r="T154" i="23"/>
  <c r="S155" i="23"/>
  <c r="R156" i="23"/>
  <c r="Q157" i="23"/>
  <c r="V157" i="23" s="1"/>
  <c r="W157" i="23" s="1"/>
  <c r="U157" i="23"/>
  <c r="T139" i="23"/>
  <c r="T143" i="23"/>
  <c r="T147" i="23"/>
  <c r="T151" i="23"/>
  <c r="T155" i="23"/>
  <c r="T128" i="23"/>
  <c r="T132" i="23"/>
  <c r="T136" i="23"/>
  <c r="Q139" i="23"/>
  <c r="V139" i="23" s="1"/>
  <c r="W139" i="23" s="1"/>
  <c r="U139" i="23"/>
  <c r="T140" i="23"/>
  <c r="Q143" i="23"/>
  <c r="V143" i="23" s="1"/>
  <c r="U143" i="23"/>
  <c r="T144" i="23"/>
  <c r="Q147" i="23"/>
  <c r="V147" i="23" s="1"/>
  <c r="W147" i="23" s="1"/>
  <c r="U147" i="23"/>
  <c r="T148" i="23"/>
  <c r="Q151" i="23"/>
  <c r="V151" i="23" s="1"/>
  <c r="U151" i="23"/>
  <c r="T152" i="23"/>
  <c r="Q155" i="23"/>
  <c r="V155" i="23" s="1"/>
  <c r="T156" i="23"/>
  <c r="R158" i="23"/>
  <c r="W158" i="23" s="1"/>
  <c r="Q128" i="23"/>
  <c r="V128" i="23" s="1"/>
  <c r="Q132" i="23"/>
  <c r="V132" i="23" s="1"/>
  <c r="Q136" i="23"/>
  <c r="V136" i="23" s="1"/>
  <c r="Q140" i="23"/>
  <c r="V140" i="23" s="1"/>
  <c r="Q144" i="23"/>
  <c r="V144" i="23" s="1"/>
  <c r="Q148" i="23"/>
  <c r="V148" i="23" s="1"/>
  <c r="Q152" i="23"/>
  <c r="V152" i="23" s="1"/>
  <c r="Q156" i="23"/>
  <c r="V156" i="23" s="1"/>
  <c r="J11" i="22"/>
  <c r="J10" i="22"/>
  <c r="J9" i="22"/>
  <c r="J8" i="22"/>
  <c r="J7" i="22"/>
  <c r="Y161" i="26" l="1"/>
  <c r="Z161" i="26" s="1"/>
  <c r="Y185" i="26"/>
  <c r="Z185" i="26" s="1"/>
  <c r="Y47" i="26"/>
  <c r="Z47" i="26" s="1"/>
  <c r="Y96" i="26"/>
  <c r="Z96" i="26" s="1"/>
  <c r="Y127" i="26"/>
  <c r="Z127" i="26" s="1"/>
  <c r="Z118" i="26"/>
  <c r="Y69" i="26"/>
  <c r="X70" i="26"/>
  <c r="Y70" i="26" s="1"/>
  <c r="Z70" i="26" s="1"/>
  <c r="X97" i="26"/>
  <c r="Y97" i="26" s="1"/>
  <c r="Z97" i="26" s="1"/>
  <c r="Y169" i="26"/>
  <c r="Z169" i="26" s="1"/>
  <c r="X75" i="26"/>
  <c r="Y75" i="26" s="1"/>
  <c r="Z75" i="26" s="1"/>
  <c r="Y73" i="26"/>
  <c r="Z73" i="26" s="1"/>
  <c r="Z131" i="26"/>
  <c r="Z91" i="26"/>
  <c r="Y132" i="26"/>
  <c r="Z132" i="26" s="1"/>
  <c r="Z98" i="26"/>
  <c r="X119" i="26"/>
  <c r="X189" i="26"/>
  <c r="Y189" i="26" s="1"/>
  <c r="Z110" i="26"/>
  <c r="Y122" i="26"/>
  <c r="Z122" i="26" s="1"/>
  <c r="Y102" i="26"/>
  <c r="Z102" i="26" s="1"/>
  <c r="Y60" i="26"/>
  <c r="Z60" i="26" s="1"/>
  <c r="Y94" i="26"/>
  <c r="Z94" i="26" s="1"/>
  <c r="X64" i="26"/>
  <c r="Y64" i="26" s="1"/>
  <c r="Z112" i="26"/>
  <c r="Z120" i="26"/>
  <c r="Z69" i="26"/>
  <c r="Y71" i="26"/>
  <c r="Z71" i="26" s="1"/>
  <c r="X90" i="26"/>
  <c r="Y90" i="26" s="1"/>
  <c r="Z90" i="26" s="1"/>
  <c r="Y137" i="26"/>
  <c r="Z137" i="26" s="1"/>
  <c r="X134" i="26"/>
  <c r="Y134" i="26" s="1"/>
  <c r="Z141" i="26"/>
  <c r="Y80" i="26"/>
  <c r="Z80" i="26" s="1"/>
  <c r="Z82" i="26"/>
  <c r="Y144" i="26"/>
  <c r="Z144" i="26" s="1"/>
  <c r="Y116" i="26"/>
  <c r="Z116" i="26" s="1"/>
  <c r="Z85" i="26"/>
  <c r="Y149" i="26"/>
  <c r="Z149" i="26" s="1"/>
  <c r="Y92" i="26"/>
  <c r="Z92" i="26" s="1"/>
  <c r="X126" i="26"/>
  <c r="Y126" i="26" s="1"/>
  <c r="Y129" i="26"/>
  <c r="Z129" i="26" s="1"/>
  <c r="Y109" i="26"/>
  <c r="Z109" i="26" s="1"/>
  <c r="Y87" i="26"/>
  <c r="Z87" i="26" s="1"/>
  <c r="Y113" i="26"/>
  <c r="Z113" i="26" s="1"/>
  <c r="Y72" i="26"/>
  <c r="Z72" i="26" s="1"/>
  <c r="Y105" i="26"/>
  <c r="Z105" i="26" s="1"/>
  <c r="Y58" i="26"/>
  <c r="Z58" i="26" s="1"/>
  <c r="Z108" i="26"/>
  <c r="Z88" i="26"/>
  <c r="X145" i="26"/>
  <c r="Y145" i="26" s="1"/>
  <c r="Z145" i="26" s="1"/>
  <c r="X170" i="26"/>
  <c r="Y170" i="26" s="1"/>
  <c r="Z170" i="26" s="1"/>
  <c r="X100" i="26"/>
  <c r="Y100" i="26" s="1"/>
  <c r="Z100" i="26" s="1"/>
  <c r="Y128" i="26"/>
  <c r="Z128" i="26" s="1"/>
  <c r="Z89" i="26"/>
  <c r="X167" i="26"/>
  <c r="Y179" i="26"/>
  <c r="Z179" i="26" s="1"/>
  <c r="X180" i="26"/>
  <c r="Y180" i="26" s="1"/>
  <c r="Z180" i="26" s="1"/>
  <c r="Y81" i="26"/>
  <c r="Z81" i="26" s="1"/>
  <c r="X155" i="26"/>
  <c r="Y155" i="26" s="1"/>
  <c r="Z155" i="26" s="1"/>
  <c r="Y184" i="26"/>
  <c r="Z184" i="26" s="1"/>
  <c r="X125" i="26"/>
  <c r="Y125" i="26" s="1"/>
  <c r="X187" i="26"/>
  <c r="Y187" i="26" s="1"/>
  <c r="Y171" i="26"/>
  <c r="Z171" i="26" s="1"/>
  <c r="X172" i="26"/>
  <c r="Y172" i="26" s="1"/>
  <c r="Z172" i="26" s="1"/>
  <c r="X182" i="26"/>
  <c r="Y182" i="26" s="1"/>
  <c r="Y147" i="26"/>
  <c r="Z147" i="26" s="1"/>
  <c r="Y159" i="26"/>
  <c r="Z159" i="26" s="1"/>
  <c r="X160" i="26"/>
  <c r="Y160" i="26" s="1"/>
  <c r="Z160" i="26" s="1"/>
  <c r="Y121" i="26"/>
  <c r="Z121" i="26" s="1"/>
  <c r="Z74" i="26"/>
  <c r="Y142" i="26"/>
  <c r="Z142" i="26" s="1"/>
  <c r="X93" i="26"/>
  <c r="Y93" i="26" s="1"/>
  <c r="Y79" i="26"/>
  <c r="Z79" i="26" s="1"/>
  <c r="Y104" i="26"/>
  <c r="Z104" i="26" s="1"/>
  <c r="Y153" i="26"/>
  <c r="Z153" i="26" s="1"/>
  <c r="X178" i="26"/>
  <c r="Y178" i="26" s="1"/>
  <c r="Z178" i="26" s="1"/>
  <c r="X154" i="26"/>
  <c r="Y154" i="26" s="1"/>
  <c r="Z154" i="26" s="1"/>
  <c r="X175" i="26"/>
  <c r="Y175" i="26" s="1"/>
  <c r="Y164" i="26"/>
  <c r="Z164" i="26" s="1"/>
  <c r="X190" i="26"/>
  <c r="Y190" i="26" s="1"/>
  <c r="X135" i="26"/>
  <c r="Y135" i="26" s="1"/>
  <c r="Z135" i="26" s="1"/>
  <c r="X168" i="26"/>
  <c r="Y168" i="26" s="1"/>
  <c r="Z168" i="26" s="1"/>
  <c r="Z83" i="26"/>
  <c r="X133" i="26"/>
  <c r="Y133" i="26" s="1"/>
  <c r="Z133" i="26" s="1"/>
  <c r="X163" i="26"/>
  <c r="X139" i="26"/>
  <c r="X166" i="26"/>
  <c r="Y166" i="26" s="1"/>
  <c r="Z166" i="26" s="1"/>
  <c r="X188" i="26"/>
  <c r="Y188" i="26" s="1"/>
  <c r="Z188" i="26" s="1"/>
  <c r="Z107" i="26"/>
  <c r="Z103" i="26"/>
  <c r="Y117" i="26"/>
  <c r="Z117" i="26" s="1"/>
  <c r="X61" i="26"/>
  <c r="Z146" i="26"/>
  <c r="X162" i="26"/>
  <c r="Y162" i="26" s="1"/>
  <c r="Z162" i="26" s="1"/>
  <c r="X183" i="26"/>
  <c r="X174" i="26"/>
  <c r="Y174" i="26" s="1"/>
  <c r="Z174" i="26" s="1"/>
  <c r="X143" i="26"/>
  <c r="Y143" i="26" s="1"/>
  <c r="X176" i="26"/>
  <c r="Y176" i="26" s="1"/>
  <c r="Z176" i="26" s="1"/>
  <c r="X186" i="26"/>
  <c r="Y186" i="26" s="1"/>
  <c r="Z186" i="26" s="1"/>
  <c r="X158" i="26"/>
  <c r="X150" i="26"/>
  <c r="X151" i="26"/>
  <c r="Y151" i="26" s="1"/>
  <c r="Y38" i="6"/>
  <c r="Z38" i="6" s="1"/>
  <c r="G7" i="23"/>
  <c r="H9" i="6"/>
  <c r="H11" i="6"/>
  <c r="Y74" i="23"/>
  <c r="Z74" i="23" s="1"/>
  <c r="W76" i="23"/>
  <c r="X76" i="23" s="1"/>
  <c r="Y76" i="23" s="1"/>
  <c r="Z76" i="23" s="1"/>
  <c r="W64" i="23"/>
  <c r="W55" i="23"/>
  <c r="X55" i="23" s="1"/>
  <c r="W101" i="23"/>
  <c r="X101" i="23" s="1"/>
  <c r="W132" i="25"/>
  <c r="X132" i="25" s="1"/>
  <c r="W174" i="25"/>
  <c r="W68" i="23"/>
  <c r="X68" i="23" s="1"/>
  <c r="Y68" i="23" s="1"/>
  <c r="Z68" i="23" s="1"/>
  <c r="X130" i="23"/>
  <c r="Y130" i="23" s="1"/>
  <c r="Z130" i="23" s="1"/>
  <c r="Y89" i="23"/>
  <c r="Z89" i="23" s="1"/>
  <c r="W150" i="23"/>
  <c r="X150" i="23" s="1"/>
  <c r="W122" i="23"/>
  <c r="X122" i="23" s="1"/>
  <c r="Y122" i="23" s="1"/>
  <c r="Z122" i="23" s="1"/>
  <c r="W106" i="23"/>
  <c r="X106" i="23" s="1"/>
  <c r="W50" i="23"/>
  <c r="X50" i="23" s="1"/>
  <c r="Y50" i="23" s="1"/>
  <c r="Z50" i="23" s="1"/>
  <c r="W123" i="25"/>
  <c r="W45" i="23"/>
  <c r="W69" i="25"/>
  <c r="W91" i="25"/>
  <c r="X91" i="25" s="1"/>
  <c r="Y91" i="25" s="1"/>
  <c r="W50" i="25"/>
  <c r="X50" i="25" s="1"/>
  <c r="X46" i="23"/>
  <c r="W59" i="25"/>
  <c r="X59" i="25" s="1"/>
  <c r="W146" i="23"/>
  <c r="W134" i="23"/>
  <c r="X134" i="23" s="1"/>
  <c r="Y134" i="23" s="1"/>
  <c r="Z134" i="23" s="1"/>
  <c r="W73" i="23"/>
  <c r="X73" i="23" s="1"/>
  <c r="Y73" i="23" s="1"/>
  <c r="Z73" i="23" s="1"/>
  <c r="X70" i="23"/>
  <c r="W38" i="23"/>
  <c r="X38" i="23" s="1"/>
  <c r="Y38" i="23" s="1"/>
  <c r="Z38" i="23" s="1"/>
  <c r="W62" i="23"/>
  <c r="X62" i="23" s="1"/>
  <c r="Y62" i="23" s="1"/>
  <c r="Z62" i="23" s="1"/>
  <c r="W97" i="23"/>
  <c r="X97" i="23" s="1"/>
  <c r="Y97" i="23" s="1"/>
  <c r="Z97" i="23" s="1"/>
  <c r="X69" i="25"/>
  <c r="W36" i="25"/>
  <c r="X36" i="25" s="1"/>
  <c r="W141" i="23"/>
  <c r="X141" i="23" s="1"/>
  <c r="Y141" i="23" s="1"/>
  <c r="Z141" i="23" s="1"/>
  <c r="W109" i="23"/>
  <c r="X109" i="23" s="1"/>
  <c r="Y109" i="23" s="1"/>
  <c r="Z109" i="23" s="1"/>
  <c r="W33" i="23"/>
  <c r="Y170" i="25"/>
  <c r="Z170" i="25" s="1"/>
  <c r="W186" i="25"/>
  <c r="X186" i="25" s="1"/>
  <c r="Y186" i="25" s="1"/>
  <c r="W63" i="25"/>
  <c r="X63" i="25" s="1"/>
  <c r="Y63" i="25" s="1"/>
  <c r="Z63" i="25" s="1"/>
  <c r="W77" i="23"/>
  <c r="X77" i="23" s="1"/>
  <c r="W78" i="23"/>
  <c r="X78" i="23" s="1"/>
  <c r="W108" i="25"/>
  <c r="X108" i="25" s="1"/>
  <c r="Y108" i="25" s="1"/>
  <c r="Z108" i="25" s="1"/>
  <c r="W35" i="23"/>
  <c r="X35" i="23" s="1"/>
  <c r="Y35" i="23" s="1"/>
  <c r="W30" i="23"/>
  <c r="X30" i="23" s="1"/>
  <c r="Y30" i="23" s="1"/>
  <c r="Z30" i="23" s="1"/>
  <c r="X146" i="23"/>
  <c r="Y146" i="23" s="1"/>
  <c r="Z146" i="23" s="1"/>
  <c r="W48" i="25"/>
  <c r="X48" i="25" s="1"/>
  <c r="Y48" i="25" s="1"/>
  <c r="X37" i="23"/>
  <c r="Y37" i="23" s="1"/>
  <c r="Z37" i="23" s="1"/>
  <c r="W46" i="25"/>
  <c r="X46" i="25" s="1"/>
  <c r="Y46" i="25" s="1"/>
  <c r="Z46" i="25" s="1"/>
  <c r="W114" i="23"/>
  <c r="X114" i="23" s="1"/>
  <c r="W42" i="23"/>
  <c r="X42" i="23" s="1"/>
  <c r="X128" i="25"/>
  <c r="Y128" i="25" s="1"/>
  <c r="Z128" i="25" s="1"/>
  <c r="W56" i="25"/>
  <c r="X56" i="25" s="1"/>
  <c r="Y56" i="25" s="1"/>
  <c r="W41" i="25"/>
  <c r="X41" i="25" s="1"/>
  <c r="Y41" i="25" s="1"/>
  <c r="Z41" i="25" s="1"/>
  <c r="X152" i="25"/>
  <c r="Y152" i="25" s="1"/>
  <c r="Z152" i="25" s="1"/>
  <c r="W54" i="23"/>
  <c r="X54" i="23" s="1"/>
  <c r="Y54" i="23" s="1"/>
  <c r="Z54" i="23" s="1"/>
  <c r="W98" i="25"/>
  <c r="W118" i="23"/>
  <c r="X118" i="23" s="1"/>
  <c r="Y118" i="23" s="1"/>
  <c r="Z118" i="23" s="1"/>
  <c r="W102" i="23"/>
  <c r="X102" i="23" s="1"/>
  <c r="Y102" i="23" s="1"/>
  <c r="Z102" i="23" s="1"/>
  <c r="W110" i="23"/>
  <c r="X110" i="23" s="1"/>
  <c r="Y110" i="23" s="1"/>
  <c r="Z110" i="23" s="1"/>
  <c r="H8" i="6"/>
  <c r="W67" i="25"/>
  <c r="X67" i="25" s="1"/>
  <c r="W55" i="25"/>
  <c r="X55" i="25" s="1"/>
  <c r="Y55" i="25" s="1"/>
  <c r="Z55" i="25" s="1"/>
  <c r="H7" i="6"/>
  <c r="G14" i="23"/>
  <c r="W58" i="23"/>
  <c r="X58" i="23" s="1"/>
  <c r="Y58" i="23" s="1"/>
  <c r="W40" i="23"/>
  <c r="X40" i="23" s="1"/>
  <c r="Y40" i="23" s="1"/>
  <c r="Z40" i="23" s="1"/>
  <c r="W101" i="25"/>
  <c r="X101" i="25" s="1"/>
  <c r="Y101" i="25" s="1"/>
  <c r="Z101" i="25" s="1"/>
  <c r="W93" i="25"/>
  <c r="X93" i="25" s="1"/>
  <c r="Y93" i="25" s="1"/>
  <c r="Z93" i="25" s="1"/>
  <c r="W116" i="25"/>
  <c r="X116" i="25" s="1"/>
  <c r="Y116" i="25" s="1"/>
  <c r="Z116" i="25" s="1"/>
  <c r="W190" i="25"/>
  <c r="X190" i="25" s="1"/>
  <c r="Y190" i="25" s="1"/>
  <c r="Z190" i="25" s="1"/>
  <c r="W75" i="25"/>
  <c r="X75" i="25" s="1"/>
  <c r="W133" i="23"/>
  <c r="X133" i="23" s="1"/>
  <c r="W28" i="23"/>
  <c r="X28" i="23" s="1"/>
  <c r="Y28" i="23" s="1"/>
  <c r="Z28" i="23" s="1"/>
  <c r="W95" i="25"/>
  <c r="X95" i="25" s="1"/>
  <c r="Y95" i="25" s="1"/>
  <c r="Z95" i="25" s="1"/>
  <c r="W143" i="23"/>
  <c r="X143" i="23" s="1"/>
  <c r="Y143" i="23" s="1"/>
  <c r="Z143" i="23" s="1"/>
  <c r="X142" i="23"/>
  <c r="Y142" i="23" s="1"/>
  <c r="Z142" i="23" s="1"/>
  <c r="W65" i="23"/>
  <c r="X65" i="23" s="1"/>
  <c r="Y65" i="23" s="1"/>
  <c r="W36" i="23"/>
  <c r="X36" i="23" s="1"/>
  <c r="W112" i="25"/>
  <c r="X112" i="25" s="1"/>
  <c r="Y112" i="25" s="1"/>
  <c r="W81" i="25"/>
  <c r="X81" i="25" s="1"/>
  <c r="W65" i="25"/>
  <c r="X65" i="25" s="1"/>
  <c r="W57" i="25"/>
  <c r="X57" i="25" s="1"/>
  <c r="Y57" i="25" s="1"/>
  <c r="Z57" i="25" s="1"/>
  <c r="W120" i="25"/>
  <c r="X120" i="25" s="1"/>
  <c r="W140" i="25"/>
  <c r="X140" i="25" s="1"/>
  <c r="W162" i="25"/>
  <c r="X162" i="25" s="1"/>
  <c r="Y162" i="25" s="1"/>
  <c r="W40" i="25"/>
  <c r="X40" i="25" s="1"/>
  <c r="Y40" i="25" s="1"/>
  <c r="W32" i="25"/>
  <c r="X32" i="25" s="1"/>
  <c r="Y32" i="25" s="1"/>
  <c r="W116" i="23"/>
  <c r="X116" i="23" s="1"/>
  <c r="W52" i="25"/>
  <c r="X52" i="25" s="1"/>
  <c r="W113" i="23"/>
  <c r="X113" i="23" s="1"/>
  <c r="Y113" i="23" s="1"/>
  <c r="Z113" i="23" s="1"/>
  <c r="W44" i="25"/>
  <c r="X44" i="25" s="1"/>
  <c r="Y44" i="25" s="1"/>
  <c r="X158" i="23"/>
  <c r="Y158" i="23" s="1"/>
  <c r="Z158" i="23" s="1"/>
  <c r="W29" i="23"/>
  <c r="X29" i="23" s="1"/>
  <c r="W109" i="25"/>
  <c r="X109" i="25" s="1"/>
  <c r="W85" i="25"/>
  <c r="X85" i="25" s="1"/>
  <c r="Y85" i="25" s="1"/>
  <c r="Z85" i="25" s="1"/>
  <c r="X124" i="25"/>
  <c r="Y124" i="25" s="1"/>
  <c r="Z124" i="25" s="1"/>
  <c r="W144" i="25"/>
  <c r="X144" i="25" s="1"/>
  <c r="W138" i="25"/>
  <c r="X138" i="25" s="1"/>
  <c r="W166" i="25"/>
  <c r="X166" i="25" s="1"/>
  <c r="Y166" i="25" s="1"/>
  <c r="W49" i="25"/>
  <c r="X49" i="25" s="1"/>
  <c r="Y49" i="25" s="1"/>
  <c r="W151" i="23"/>
  <c r="X151" i="23" s="1"/>
  <c r="W153" i="23"/>
  <c r="X153" i="23" s="1"/>
  <c r="Y153" i="23" s="1"/>
  <c r="Z153" i="23" s="1"/>
  <c r="W137" i="23"/>
  <c r="X137" i="23" s="1"/>
  <c r="Y137" i="23" s="1"/>
  <c r="Z137" i="23" s="1"/>
  <c r="X85" i="23"/>
  <c r="Y85" i="23" s="1"/>
  <c r="Z85" i="23" s="1"/>
  <c r="W119" i="23"/>
  <c r="X119" i="23" s="1"/>
  <c r="Y119" i="23" s="1"/>
  <c r="Z119" i="23" s="1"/>
  <c r="W103" i="23"/>
  <c r="X103" i="23" s="1"/>
  <c r="Y103" i="23" s="1"/>
  <c r="Z103" i="23" s="1"/>
  <c r="W59" i="23"/>
  <c r="X59" i="23" s="1"/>
  <c r="Y59" i="23" s="1"/>
  <c r="Z59" i="23" s="1"/>
  <c r="W72" i="23"/>
  <c r="Y46" i="23"/>
  <c r="Z46" i="23" s="1"/>
  <c r="X178" i="25"/>
  <c r="Y178" i="25" s="1"/>
  <c r="Z178" i="25" s="1"/>
  <c r="W136" i="25"/>
  <c r="X136" i="25" s="1"/>
  <c r="Y136" i="25" s="1"/>
  <c r="W148" i="25"/>
  <c r="X148" i="25" s="1"/>
  <c r="Y148" i="25" s="1"/>
  <c r="Z148" i="25" s="1"/>
  <c r="X142" i="25"/>
  <c r="Y142" i="25" s="1"/>
  <c r="Z142" i="25" s="1"/>
  <c r="W60" i="25"/>
  <c r="X60" i="25" s="1"/>
  <c r="Y60" i="25" s="1"/>
  <c r="Z60" i="25" s="1"/>
  <c r="W94" i="25"/>
  <c r="X94" i="25" s="1"/>
  <c r="Y94" i="25" s="1"/>
  <c r="W79" i="25"/>
  <c r="X79" i="25" s="1"/>
  <c r="Y79" i="25" s="1"/>
  <c r="Z79" i="25" s="1"/>
  <c r="W78" i="25"/>
  <c r="X78" i="25" s="1"/>
  <c r="W62" i="25"/>
  <c r="X62" i="25" s="1"/>
  <c r="Y62" i="25" s="1"/>
  <c r="W126" i="23"/>
  <c r="W82" i="23"/>
  <c r="X82" i="23" s="1"/>
  <c r="Y82" i="23" s="1"/>
  <c r="W155" i="23"/>
  <c r="X155" i="23" s="1"/>
  <c r="W125" i="23"/>
  <c r="X125" i="23" s="1"/>
  <c r="W99" i="23"/>
  <c r="X99" i="23" s="1"/>
  <c r="X64" i="23"/>
  <c r="Y64" i="23" s="1"/>
  <c r="Z64" i="23" s="1"/>
  <c r="W77" i="25"/>
  <c r="X77" i="25" s="1"/>
  <c r="Y77" i="25" s="1"/>
  <c r="Z77" i="25" s="1"/>
  <c r="W42" i="25"/>
  <c r="X42" i="25" s="1"/>
  <c r="Y42" i="25" s="1"/>
  <c r="W37" i="25"/>
  <c r="X37" i="25" s="1"/>
  <c r="W152" i="23"/>
  <c r="X152" i="23" s="1"/>
  <c r="Y152" i="23" s="1"/>
  <c r="Y93" i="23"/>
  <c r="Z93" i="23" s="1"/>
  <c r="X32" i="23"/>
  <c r="Y32" i="23" s="1"/>
  <c r="Z32" i="23" s="1"/>
  <c r="W95" i="23"/>
  <c r="X95" i="23" s="1"/>
  <c r="Y95" i="23" s="1"/>
  <c r="Z95" i="23" s="1"/>
  <c r="W120" i="23"/>
  <c r="X120" i="23" s="1"/>
  <c r="W104" i="23"/>
  <c r="X104" i="23" s="1"/>
  <c r="Y104" i="23" s="1"/>
  <c r="Z104" i="23" s="1"/>
  <c r="X66" i="23"/>
  <c r="Y66" i="23" s="1"/>
  <c r="Z66" i="23" s="1"/>
  <c r="X27" i="23"/>
  <c r="Y27" i="23" s="1"/>
  <c r="X60" i="23"/>
  <c r="Y60" i="23" s="1"/>
  <c r="W144" i="23"/>
  <c r="X144" i="23" s="1"/>
  <c r="W135" i="23"/>
  <c r="W83" i="23"/>
  <c r="X83" i="23" s="1"/>
  <c r="Y83" i="23" s="1"/>
  <c r="Z83" i="23" s="1"/>
  <c r="W75" i="23"/>
  <c r="X75" i="23" s="1"/>
  <c r="G7" i="25"/>
  <c r="H8" i="16"/>
  <c r="W31" i="23"/>
  <c r="X31" i="23" s="1"/>
  <c r="Y31" i="23" s="1"/>
  <c r="Z31" i="23" s="1"/>
  <c r="W129" i="23"/>
  <c r="X129" i="23" s="1"/>
  <c r="W127" i="23"/>
  <c r="X127" i="23" s="1"/>
  <c r="Y127" i="23" s="1"/>
  <c r="Z127" i="23" s="1"/>
  <c r="X51" i="23"/>
  <c r="Y51" i="23" s="1"/>
  <c r="Z51" i="23" s="1"/>
  <c r="X47" i="23"/>
  <c r="Y47" i="23" s="1"/>
  <c r="Z47" i="23" s="1"/>
  <c r="X43" i="23"/>
  <c r="Y43" i="23" s="1"/>
  <c r="Z43" i="23" s="1"/>
  <c r="X39" i="23"/>
  <c r="Y39" i="23" s="1"/>
  <c r="Z39" i="23" s="1"/>
  <c r="W30" i="25"/>
  <c r="X30" i="25" s="1"/>
  <c r="Y30" i="25" s="1"/>
  <c r="Z30" i="25" s="1"/>
  <c r="X156" i="25"/>
  <c r="Y156" i="25" s="1"/>
  <c r="W80" i="25"/>
  <c r="X80" i="25" s="1"/>
  <c r="W106" i="25"/>
  <c r="X106" i="25" s="1"/>
  <c r="Y106" i="25" s="1"/>
  <c r="Z106" i="25" s="1"/>
  <c r="X102" i="25"/>
  <c r="Y102" i="25" s="1"/>
  <c r="Z102" i="25" s="1"/>
  <c r="W73" i="25"/>
  <c r="X73" i="25" s="1"/>
  <c r="Y73" i="25" s="1"/>
  <c r="X28" i="25"/>
  <c r="Y28" i="25" s="1"/>
  <c r="W33" i="25"/>
  <c r="X33" i="25" s="1"/>
  <c r="Y33" i="25" s="1"/>
  <c r="W110" i="25"/>
  <c r="X110" i="25" s="1"/>
  <c r="Y110" i="25" s="1"/>
  <c r="Z110" i="25" s="1"/>
  <c r="W58" i="25"/>
  <c r="X58" i="25" s="1"/>
  <c r="Y58" i="25" s="1"/>
  <c r="W87" i="25"/>
  <c r="X87" i="25" s="1"/>
  <c r="Y87" i="25" s="1"/>
  <c r="Z87" i="25" s="1"/>
  <c r="W86" i="25"/>
  <c r="X86" i="25" s="1"/>
  <c r="W70" i="25"/>
  <c r="X70" i="25" s="1"/>
  <c r="Y70" i="25" s="1"/>
  <c r="G17" i="25"/>
  <c r="X182" i="25"/>
  <c r="Y182" i="25" s="1"/>
  <c r="Z182" i="25" s="1"/>
  <c r="W113" i="25"/>
  <c r="X113" i="25" s="1"/>
  <c r="Y113" i="25" s="1"/>
  <c r="W97" i="25"/>
  <c r="X97" i="25" s="1"/>
  <c r="X123" i="25"/>
  <c r="Y123" i="25" s="1"/>
  <c r="W119" i="25"/>
  <c r="X119" i="25" s="1"/>
  <c r="W121" i="25"/>
  <c r="X121" i="25" s="1"/>
  <c r="W126" i="25"/>
  <c r="W137" i="25"/>
  <c r="W147" i="25"/>
  <c r="X147" i="25" s="1"/>
  <c r="W173" i="25"/>
  <c r="X173" i="25" s="1"/>
  <c r="W149" i="25"/>
  <c r="X149" i="25" s="1"/>
  <c r="W158" i="25"/>
  <c r="X158" i="25" s="1"/>
  <c r="W177" i="25"/>
  <c r="W167" i="25"/>
  <c r="X167" i="25" s="1"/>
  <c r="Y167" i="25" s="1"/>
  <c r="W183" i="25"/>
  <c r="X183" i="25" s="1"/>
  <c r="W168" i="25"/>
  <c r="X168" i="25" s="1"/>
  <c r="W184" i="25"/>
  <c r="X184" i="25" s="1"/>
  <c r="X145" i="25"/>
  <c r="Y145" i="25" s="1"/>
  <c r="Z145" i="25" s="1"/>
  <c r="W107" i="25"/>
  <c r="X107" i="25" s="1"/>
  <c r="Y107" i="25" s="1"/>
  <c r="W111" i="25"/>
  <c r="X105" i="25"/>
  <c r="Y105" i="25" s="1"/>
  <c r="Z105" i="25" s="1"/>
  <c r="W84" i="25"/>
  <c r="X83" i="25"/>
  <c r="Y83" i="25" s="1"/>
  <c r="W61" i="25"/>
  <c r="X61" i="25" s="1"/>
  <c r="W104" i="25"/>
  <c r="X104" i="25" s="1"/>
  <c r="Y104" i="25" s="1"/>
  <c r="X89" i="25"/>
  <c r="Y89" i="25" s="1"/>
  <c r="Z89" i="25" s="1"/>
  <c r="W39" i="25"/>
  <c r="X39" i="25" s="1"/>
  <c r="Y39" i="25" s="1"/>
  <c r="W34" i="25"/>
  <c r="X34" i="25" s="1"/>
  <c r="X88" i="25"/>
  <c r="Y88" i="25" s="1"/>
  <c r="Z88" i="25" s="1"/>
  <c r="W125" i="25"/>
  <c r="X125" i="25" s="1"/>
  <c r="W114" i="25"/>
  <c r="X114" i="25" s="1"/>
  <c r="W130" i="25"/>
  <c r="W139" i="25"/>
  <c r="X139" i="25" s="1"/>
  <c r="W155" i="25"/>
  <c r="W181" i="25"/>
  <c r="X181" i="25" s="1"/>
  <c r="W153" i="25"/>
  <c r="X153" i="25" s="1"/>
  <c r="W146" i="25"/>
  <c r="W160" i="25"/>
  <c r="X160" i="25" s="1"/>
  <c r="W185" i="25"/>
  <c r="X185" i="25" s="1"/>
  <c r="Y185" i="25" s="1"/>
  <c r="W171" i="25"/>
  <c r="X171" i="25" s="1"/>
  <c r="W187" i="25"/>
  <c r="X187" i="25" s="1"/>
  <c r="W172" i="25"/>
  <c r="X172" i="25" s="1"/>
  <c r="W188" i="25"/>
  <c r="X188" i="25" s="1"/>
  <c r="Y188" i="25" s="1"/>
  <c r="W131" i="25"/>
  <c r="X131" i="25" s="1"/>
  <c r="Y131" i="25" s="1"/>
  <c r="W92" i="25"/>
  <c r="X92" i="25" s="1"/>
  <c r="W103" i="25"/>
  <c r="W38" i="25"/>
  <c r="W45" i="25"/>
  <c r="X45" i="25" s="1"/>
  <c r="Y45" i="25" s="1"/>
  <c r="W151" i="25"/>
  <c r="W129" i="25"/>
  <c r="W118" i="25"/>
  <c r="W134" i="25"/>
  <c r="X134" i="25" s="1"/>
  <c r="W141" i="25"/>
  <c r="X141" i="25" s="1"/>
  <c r="W189" i="25"/>
  <c r="X189" i="25" s="1"/>
  <c r="W157" i="25"/>
  <c r="X157" i="25" s="1"/>
  <c r="W150" i="25"/>
  <c r="X150" i="25" s="1"/>
  <c r="W161" i="25"/>
  <c r="X161" i="25" s="1"/>
  <c r="W159" i="25"/>
  <c r="W175" i="25"/>
  <c r="W191" i="25"/>
  <c r="W176" i="25"/>
  <c r="W115" i="25"/>
  <c r="X99" i="25"/>
  <c r="Y99" i="25" s="1"/>
  <c r="X71" i="25"/>
  <c r="Y71" i="25" s="1"/>
  <c r="W68" i="25"/>
  <c r="X68" i="25" s="1"/>
  <c r="W100" i="25"/>
  <c r="X100" i="25" s="1"/>
  <c r="X35" i="25"/>
  <c r="Y35" i="25" s="1"/>
  <c r="Z35" i="25" s="1"/>
  <c r="W96" i="25"/>
  <c r="X96" i="25" s="1"/>
  <c r="Y96" i="25" s="1"/>
  <c r="W64" i="25"/>
  <c r="X64" i="25" s="1"/>
  <c r="Y64" i="25" s="1"/>
  <c r="W51" i="25"/>
  <c r="X51" i="25" s="1"/>
  <c r="W47" i="25"/>
  <c r="X47" i="25" s="1"/>
  <c r="W43" i="25"/>
  <c r="X43" i="25" s="1"/>
  <c r="Y43" i="25" s="1"/>
  <c r="W31" i="25"/>
  <c r="W127" i="25"/>
  <c r="Y69" i="25"/>
  <c r="Z69" i="25" s="1"/>
  <c r="W117" i="25"/>
  <c r="W133" i="25"/>
  <c r="W122" i="25"/>
  <c r="X122" i="25" s="1"/>
  <c r="W135" i="25"/>
  <c r="W143" i="25"/>
  <c r="W165" i="25"/>
  <c r="X165" i="25" s="1"/>
  <c r="W154" i="25"/>
  <c r="W169" i="25"/>
  <c r="W163" i="25"/>
  <c r="W179" i="25"/>
  <c r="W164" i="25"/>
  <c r="W180" i="25"/>
  <c r="W90" i="25"/>
  <c r="W82" i="25"/>
  <c r="X82" i="25" s="1"/>
  <c r="W74" i="25"/>
  <c r="W66" i="25"/>
  <c r="X66" i="25" s="1"/>
  <c r="W54" i="25"/>
  <c r="W76" i="25"/>
  <c r="W72" i="25"/>
  <c r="X53" i="25"/>
  <c r="Y53" i="25" s="1"/>
  <c r="W29" i="25"/>
  <c r="X29" i="25" s="1"/>
  <c r="X147" i="23"/>
  <c r="Y147" i="23" s="1"/>
  <c r="G17" i="23"/>
  <c r="W52" i="23"/>
  <c r="W44" i="23"/>
  <c r="X44" i="23" s="1"/>
  <c r="W156" i="23"/>
  <c r="X156" i="23" s="1"/>
  <c r="W140" i="23"/>
  <c r="X140" i="23" s="1"/>
  <c r="W131" i="23"/>
  <c r="X131" i="23" s="1"/>
  <c r="W145" i="23"/>
  <c r="X81" i="23"/>
  <c r="Y81" i="23" s="1"/>
  <c r="Z81" i="23" s="1"/>
  <c r="W121" i="23"/>
  <c r="X121" i="23" s="1"/>
  <c r="W105" i="23"/>
  <c r="W124" i="23"/>
  <c r="X124" i="23" s="1"/>
  <c r="Y124" i="23" s="1"/>
  <c r="W123" i="23"/>
  <c r="X123" i="23" s="1"/>
  <c r="Y123" i="23" s="1"/>
  <c r="W108" i="23"/>
  <c r="X108" i="23" s="1"/>
  <c r="Y108" i="23" s="1"/>
  <c r="W107" i="23"/>
  <c r="X107" i="23" s="1"/>
  <c r="W67" i="23"/>
  <c r="X67" i="23" s="1"/>
  <c r="W61" i="23"/>
  <c r="X61" i="23" s="1"/>
  <c r="W86" i="23"/>
  <c r="W69" i="23"/>
  <c r="W34" i="23"/>
  <c r="W57" i="23"/>
  <c r="X33" i="23"/>
  <c r="Y33" i="23" s="1"/>
  <c r="W49" i="23"/>
  <c r="W41" i="23"/>
  <c r="X41" i="23" s="1"/>
  <c r="X157" i="23"/>
  <c r="W100" i="23"/>
  <c r="X100" i="23" s="1"/>
  <c r="X139" i="23"/>
  <c r="Y139" i="23" s="1"/>
  <c r="Z139" i="23" s="1"/>
  <c r="W136" i="23"/>
  <c r="X136" i="23" s="1"/>
  <c r="W132" i="23"/>
  <c r="W128" i="23"/>
  <c r="X128" i="23" s="1"/>
  <c r="W90" i="23"/>
  <c r="X90" i="23" s="1"/>
  <c r="W88" i="23"/>
  <c r="W117" i="23"/>
  <c r="W94" i="23"/>
  <c r="X94" i="23" s="1"/>
  <c r="Y94" i="23" s="1"/>
  <c r="W92" i="23"/>
  <c r="X92" i="23" s="1"/>
  <c r="W112" i="23"/>
  <c r="X112" i="23" s="1"/>
  <c r="Y112" i="23" s="1"/>
  <c r="W111" i="23"/>
  <c r="X111" i="23" s="1"/>
  <c r="Y111" i="23" s="1"/>
  <c r="Z111" i="23" s="1"/>
  <c r="W98" i="23"/>
  <c r="X98" i="23" s="1"/>
  <c r="W96" i="23"/>
  <c r="W87" i="23"/>
  <c r="X87" i="23" s="1"/>
  <c r="Y70" i="23"/>
  <c r="Z70" i="23" s="1"/>
  <c r="W91" i="23"/>
  <c r="W56" i="23"/>
  <c r="X56" i="23" s="1"/>
  <c r="W80" i="23"/>
  <c r="X80" i="23" s="1"/>
  <c r="W79" i="23"/>
  <c r="X79" i="23" s="1"/>
  <c r="W71" i="23"/>
  <c r="X71" i="23" s="1"/>
  <c r="Y71" i="23" s="1"/>
  <c r="W48" i="23"/>
  <c r="X48" i="23" s="1"/>
  <c r="Y154" i="23"/>
  <c r="Z154" i="23" s="1"/>
  <c r="W148" i="23"/>
  <c r="Y138" i="23"/>
  <c r="Z138" i="23" s="1"/>
  <c r="W149" i="23"/>
  <c r="X149" i="23" s="1"/>
  <c r="Y101" i="23"/>
  <c r="Z101" i="23" s="1"/>
  <c r="W115" i="23"/>
  <c r="X53" i="23"/>
  <c r="X45" i="23"/>
  <c r="W84" i="23"/>
  <c r="X84" i="23" s="1"/>
  <c r="W63" i="23"/>
  <c r="X63" i="23" s="1"/>
  <c r="J6" i="22"/>
  <c r="K5" i="22"/>
  <c r="M31" i="16"/>
  <c r="M28" i="16"/>
  <c r="P28" i="16"/>
  <c r="M29" i="16"/>
  <c r="P29" i="16"/>
  <c r="J5" i="22"/>
  <c r="D10" i="22"/>
  <c r="D9" i="22"/>
  <c r="P40" i="6"/>
  <c r="M40" i="6"/>
  <c r="J40" i="6"/>
  <c r="D7" i="22"/>
  <c r="D6" i="22"/>
  <c r="D5" i="22"/>
  <c r="Z182" i="26" l="1"/>
  <c r="Y119" i="26"/>
  <c r="Z119" i="26" s="1"/>
  <c r="Z189" i="26"/>
  <c r="Z187" i="26"/>
  <c r="Z126" i="26"/>
  <c r="Z134" i="26"/>
  <c r="Z64" i="26"/>
  <c r="Z143" i="26"/>
  <c r="Y167" i="26"/>
  <c r="Z167" i="26" s="1"/>
  <c r="Y163" i="26"/>
  <c r="Z163" i="26" s="1"/>
  <c r="Y183" i="26"/>
  <c r="Z183" i="26" s="1"/>
  <c r="Y61" i="26"/>
  <c r="Z151" i="26"/>
  <c r="Y139" i="26"/>
  <c r="Z139" i="26" s="1"/>
  <c r="Z125" i="26"/>
  <c r="Y150" i="26"/>
  <c r="Z150" i="26" s="1"/>
  <c r="Z190" i="26"/>
  <c r="Y158" i="26"/>
  <c r="Z158" i="26" s="1"/>
  <c r="Z175" i="26"/>
  <c r="Z93" i="26"/>
  <c r="Y59" i="25"/>
  <c r="Z59" i="25" s="1"/>
  <c r="Y36" i="25"/>
  <c r="Z36" i="25" s="1"/>
  <c r="Y132" i="25"/>
  <c r="Z132" i="25" s="1"/>
  <c r="Y138" i="25"/>
  <c r="Z138" i="25" s="1"/>
  <c r="Y50" i="25"/>
  <c r="Z50" i="25" s="1"/>
  <c r="Y150" i="23"/>
  <c r="Z150" i="23" s="1"/>
  <c r="X174" i="25"/>
  <c r="Y174" i="25" s="1"/>
  <c r="Z156" i="25"/>
  <c r="Y114" i="23"/>
  <c r="Z114" i="23" s="1"/>
  <c r="Y120" i="25"/>
  <c r="Z120" i="25" s="1"/>
  <c r="Y78" i="23"/>
  <c r="Z78" i="23" s="1"/>
  <c r="Y125" i="23"/>
  <c r="Z125" i="23" s="1"/>
  <c r="Z35" i="23"/>
  <c r="Z186" i="25"/>
  <c r="X98" i="25"/>
  <c r="Y98" i="25" s="1"/>
  <c r="Z98" i="25" s="1"/>
  <c r="Y77" i="23"/>
  <c r="Z77" i="23" s="1"/>
  <c r="Z162" i="25"/>
  <c r="Z27" i="23"/>
  <c r="Y140" i="25"/>
  <c r="Z140" i="25" s="1"/>
  <c r="Y81" i="25"/>
  <c r="Z81" i="25" s="1"/>
  <c r="Y144" i="25"/>
  <c r="Z144" i="25" s="1"/>
  <c r="Y109" i="25"/>
  <c r="Z109" i="25" s="1"/>
  <c r="Y106" i="23"/>
  <c r="Z106" i="23" s="1"/>
  <c r="Z166" i="25"/>
  <c r="Y37" i="25"/>
  <c r="Z37" i="25" s="1"/>
  <c r="Y116" i="23"/>
  <c r="Z116" i="23" s="1"/>
  <c r="Z60" i="23"/>
  <c r="Y99" i="23"/>
  <c r="Z99" i="23" s="1"/>
  <c r="X72" i="23"/>
  <c r="Y72" i="23" s="1"/>
  <c r="Y36" i="23"/>
  <c r="Z36" i="23" s="1"/>
  <c r="Y29" i="23"/>
  <c r="Z29" i="23" s="1"/>
  <c r="Y120" i="23"/>
  <c r="Z120" i="23" s="1"/>
  <c r="X145" i="23"/>
  <c r="Y145" i="23" s="1"/>
  <c r="Z145" i="23" s="1"/>
  <c r="Y97" i="25"/>
  <c r="Z97" i="25" s="1"/>
  <c r="Z136" i="25"/>
  <c r="X126" i="23"/>
  <c r="Y144" i="23"/>
  <c r="Z144" i="23" s="1"/>
  <c r="Y75" i="23"/>
  <c r="Z75" i="23" s="1"/>
  <c r="Y90" i="23"/>
  <c r="Z90" i="23" s="1"/>
  <c r="Y61" i="23"/>
  <c r="Z61" i="23" s="1"/>
  <c r="Z124" i="23"/>
  <c r="Z147" i="23"/>
  <c r="X86" i="23"/>
  <c r="Y86" i="23" s="1"/>
  <c r="Z86" i="23" s="1"/>
  <c r="Z65" i="23"/>
  <c r="Y157" i="23"/>
  <c r="Z157" i="23" s="1"/>
  <c r="Z108" i="23"/>
  <c r="Z123" i="23"/>
  <c r="Y131" i="23"/>
  <c r="Z131" i="23" s="1"/>
  <c r="X52" i="23"/>
  <c r="Y52" i="23" s="1"/>
  <c r="Z52" i="23" s="1"/>
  <c r="Y147" i="25"/>
  <c r="Z147" i="25" s="1"/>
  <c r="Y149" i="25"/>
  <c r="Z149" i="25" s="1"/>
  <c r="X135" i="23"/>
  <c r="Y135" i="23" s="1"/>
  <c r="G14" i="25"/>
  <c r="H7" i="16"/>
  <c r="Z112" i="23"/>
  <c r="X69" i="23"/>
  <c r="Y69" i="23" s="1"/>
  <c r="Z69" i="23" s="1"/>
  <c r="Y87" i="23"/>
  <c r="Z87" i="23" s="1"/>
  <c r="Y80" i="23"/>
  <c r="Z80" i="23" s="1"/>
  <c r="Y98" i="23"/>
  <c r="Z98" i="23" s="1"/>
  <c r="Y41" i="23"/>
  <c r="Z41" i="23" s="1"/>
  <c r="G18" i="23"/>
  <c r="Z152" i="23"/>
  <c r="Y129" i="23"/>
  <c r="Z129" i="23" s="1"/>
  <c r="Y153" i="25"/>
  <c r="Z153" i="25" s="1"/>
  <c r="Z91" i="25"/>
  <c r="Y86" i="25"/>
  <c r="Z86" i="25" s="1"/>
  <c r="Y78" i="25"/>
  <c r="Z78" i="25" s="1"/>
  <c r="Z112" i="25"/>
  <c r="Z123" i="25"/>
  <c r="Z99" i="25"/>
  <c r="Z32" i="25"/>
  <c r="Z94" i="25"/>
  <c r="Z167" i="25"/>
  <c r="Y173" i="25"/>
  <c r="Z173" i="25" s="1"/>
  <c r="Y125" i="25"/>
  <c r="Z125" i="25" s="1"/>
  <c r="Z49" i="25"/>
  <c r="X54" i="25"/>
  <c r="Y54" i="25" s="1"/>
  <c r="Z54" i="25" s="1"/>
  <c r="G18" i="25"/>
  <c r="Y75" i="25"/>
  <c r="Z75" i="25" s="1"/>
  <c r="Y80" i="25"/>
  <c r="Z80" i="25" s="1"/>
  <c r="X146" i="25"/>
  <c r="Y146" i="25" s="1"/>
  <c r="Z146" i="25" s="1"/>
  <c r="X137" i="25"/>
  <c r="Y137" i="25" s="1"/>
  <c r="Y67" i="25"/>
  <c r="Z67" i="25" s="1"/>
  <c r="Z83" i="25"/>
  <c r="Z131" i="25"/>
  <c r="Y168" i="25"/>
  <c r="Z168" i="25" s="1"/>
  <c r="Y158" i="25"/>
  <c r="Z158" i="25" s="1"/>
  <c r="Z64" i="25"/>
  <c r="Z107" i="25"/>
  <c r="Y183" i="25"/>
  <c r="Z183" i="25" s="1"/>
  <c r="Z104" i="25"/>
  <c r="Z96" i="25"/>
  <c r="Y172" i="25"/>
  <c r="Z172" i="25" s="1"/>
  <c r="Y34" i="25"/>
  <c r="Z34" i="25" s="1"/>
  <c r="Z39" i="25"/>
  <c r="Y61" i="25"/>
  <c r="Z61" i="25" s="1"/>
  <c r="Y184" i="25"/>
  <c r="Z184" i="25" s="1"/>
  <c r="X163" i="25"/>
  <c r="Y163" i="25" s="1"/>
  <c r="Z163" i="25" s="1"/>
  <c r="Z71" i="25"/>
  <c r="X127" i="25"/>
  <c r="X76" i="25"/>
  <c r="X154" i="25"/>
  <c r="Y150" i="25"/>
  <c r="Z150" i="25" s="1"/>
  <c r="Y29" i="25"/>
  <c r="Z29" i="25" s="1"/>
  <c r="Z45" i="25"/>
  <c r="Y189" i="25"/>
  <c r="Z189" i="25" s="1"/>
  <c r="Z33" i="25"/>
  <c r="X38" i="25"/>
  <c r="Y38" i="25" s="1"/>
  <c r="Z38" i="25" s="1"/>
  <c r="Y51" i="25"/>
  <c r="Z51" i="25" s="1"/>
  <c r="Y121" i="25"/>
  <c r="Z121" i="25" s="1"/>
  <c r="X84" i="25"/>
  <c r="Y84" i="25" s="1"/>
  <c r="Z84" i="25" s="1"/>
  <c r="Y92" i="25"/>
  <c r="Z92" i="25" s="1"/>
  <c r="Y134" i="25"/>
  <c r="Z134" i="25" s="1"/>
  <c r="Y119" i="25"/>
  <c r="Z119" i="25" s="1"/>
  <c r="X143" i="25"/>
  <c r="Y143" i="25" s="1"/>
  <c r="Y157" i="25"/>
  <c r="Z157" i="25" s="1"/>
  <c r="X169" i="25"/>
  <c r="Y169" i="25" s="1"/>
  <c r="Z169" i="25" s="1"/>
  <c r="Y181" i="25"/>
  <c r="Z181" i="25" s="1"/>
  <c r="Y52" i="25"/>
  <c r="Z52" i="25" s="1"/>
  <c r="X130" i="25"/>
  <c r="X164" i="25"/>
  <c r="Y164" i="25" s="1"/>
  <c r="Z164" i="25" s="1"/>
  <c r="X176" i="25"/>
  <c r="Y65" i="25"/>
  <c r="Z65" i="25" s="1"/>
  <c r="Y139" i="25"/>
  <c r="Z139" i="25" s="1"/>
  <c r="Z40" i="25"/>
  <c r="X117" i="25"/>
  <c r="Y122" i="25"/>
  <c r="Z122" i="25" s="1"/>
  <c r="Y171" i="25"/>
  <c r="Z171" i="25" s="1"/>
  <c r="Y68" i="25"/>
  <c r="Z68" i="25" s="1"/>
  <c r="Z28" i="25"/>
  <c r="X31" i="25"/>
  <c r="Y31" i="25" s="1"/>
  <c r="Z31" i="25" s="1"/>
  <c r="Y47" i="25"/>
  <c r="Z47" i="25" s="1"/>
  <c r="X175" i="25"/>
  <c r="Y175" i="25" s="1"/>
  <c r="Y154" i="25"/>
  <c r="X191" i="25"/>
  <c r="Y191" i="25" s="1"/>
  <c r="X151" i="25"/>
  <c r="Y151" i="25" s="1"/>
  <c r="Z151" i="25" s="1"/>
  <c r="Z42" i="25"/>
  <c r="Z44" i="25"/>
  <c r="Z53" i="25"/>
  <c r="Z70" i="25"/>
  <c r="Z56" i="25"/>
  <c r="X74" i="25"/>
  <c r="X90" i="25"/>
  <c r="Y90" i="25" s="1"/>
  <c r="Z90" i="25" s="1"/>
  <c r="X103" i="25"/>
  <c r="Y103" i="25" s="1"/>
  <c r="Z103" i="25" s="1"/>
  <c r="X126" i="25"/>
  <c r="Y126" i="25" s="1"/>
  <c r="Z126" i="25" s="1"/>
  <c r="Y100" i="25"/>
  <c r="Z100" i="25" s="1"/>
  <c r="X159" i="25"/>
  <c r="Y159" i="25" s="1"/>
  <c r="Y127" i="25"/>
  <c r="X177" i="25"/>
  <c r="Y177" i="25" s="1"/>
  <c r="Z177" i="25" s="1"/>
  <c r="Z185" i="25"/>
  <c r="Y82" i="25"/>
  <c r="Z82" i="25" s="1"/>
  <c r="X135" i="25"/>
  <c r="X180" i="25"/>
  <c r="Y180" i="25" s="1"/>
  <c r="Y74" i="25"/>
  <c r="Z43" i="25"/>
  <c r="Z113" i="25"/>
  <c r="X118" i="25"/>
  <c r="Y118" i="25" s="1"/>
  <c r="Z118" i="25" s="1"/>
  <c r="Y117" i="25"/>
  <c r="Y141" i="25"/>
  <c r="Z141" i="25" s="1"/>
  <c r="X179" i="25"/>
  <c r="Y187" i="25"/>
  <c r="Z187" i="25" s="1"/>
  <c r="Y165" i="25"/>
  <c r="Z165" i="25" s="1"/>
  <c r="X72" i="25"/>
  <c r="Y72" i="25" s="1"/>
  <c r="Z72" i="25" s="1"/>
  <c r="X115" i="25"/>
  <c r="Y115" i="25" s="1"/>
  <c r="Y114" i="25"/>
  <c r="Z114" i="25" s="1"/>
  <c r="Y160" i="25"/>
  <c r="Z160" i="25" s="1"/>
  <c r="Y161" i="25"/>
  <c r="Z161" i="25" s="1"/>
  <c r="Z48" i="25"/>
  <c r="Z58" i="25"/>
  <c r="X111" i="25"/>
  <c r="Y111" i="25" s="1"/>
  <c r="Z111" i="25" s="1"/>
  <c r="X155" i="25"/>
  <c r="Y155" i="25" s="1"/>
  <c r="Y66" i="25"/>
  <c r="Z66" i="25" s="1"/>
  <c r="X133" i="25"/>
  <c r="Y133" i="25" s="1"/>
  <c r="X129" i="25"/>
  <c r="Z73" i="25"/>
  <c r="Z62" i="25"/>
  <c r="Y76" i="25"/>
  <c r="Z76" i="25" s="1"/>
  <c r="Z188" i="25"/>
  <c r="Z71" i="23"/>
  <c r="Z94" i="23"/>
  <c r="Y63" i="23"/>
  <c r="Z63" i="23" s="1"/>
  <c r="X49" i="23"/>
  <c r="Y49" i="23" s="1"/>
  <c r="Z49" i="23" s="1"/>
  <c r="Y107" i="23"/>
  <c r="Z107" i="23" s="1"/>
  <c r="X148" i="23"/>
  <c r="Y148" i="23" s="1"/>
  <c r="Y151" i="23"/>
  <c r="Z151" i="23" s="1"/>
  <c r="Y92" i="23"/>
  <c r="Z92" i="23" s="1"/>
  <c r="Y121" i="23"/>
  <c r="Z121" i="23" s="1"/>
  <c r="Y42" i="23"/>
  <c r="Z42" i="23" s="1"/>
  <c r="X88" i="23"/>
  <c r="Y88" i="23" s="1"/>
  <c r="Z88" i="23" s="1"/>
  <c r="Z33" i="23"/>
  <c r="Y45" i="23"/>
  <c r="Z45" i="23" s="1"/>
  <c r="Y133" i="23"/>
  <c r="Z133" i="23" s="1"/>
  <c r="Y56" i="23"/>
  <c r="Z56" i="23" s="1"/>
  <c r="X117" i="23"/>
  <c r="X34" i="23"/>
  <c r="X115" i="23"/>
  <c r="Y79" i="23"/>
  <c r="Z79" i="23" s="1"/>
  <c r="Y117" i="23"/>
  <c r="Y136" i="23"/>
  <c r="Z136" i="23" s="1"/>
  <c r="Y44" i="23"/>
  <c r="Z44" i="23" s="1"/>
  <c r="Y53" i="23"/>
  <c r="Z53" i="23" s="1"/>
  <c r="Y155" i="23"/>
  <c r="Z155" i="23" s="1"/>
  <c r="Y48" i="23"/>
  <c r="Z48" i="23" s="1"/>
  <c r="Y84" i="23"/>
  <c r="Z84" i="23" s="1"/>
  <c r="Y67" i="23"/>
  <c r="Z67" i="23" s="1"/>
  <c r="X96" i="23"/>
  <c r="Y96" i="23" s="1"/>
  <c r="Z96" i="23" s="1"/>
  <c r="Y156" i="23"/>
  <c r="Z156" i="23" s="1"/>
  <c r="Y140" i="23"/>
  <c r="Z140" i="23" s="1"/>
  <c r="X91" i="23"/>
  <c r="Y91" i="23" s="1"/>
  <c r="Z91" i="23" s="1"/>
  <c r="Y149" i="23"/>
  <c r="Z149" i="23" s="1"/>
  <c r="Y55" i="23"/>
  <c r="Z55" i="23" s="1"/>
  <c r="Z82" i="23"/>
  <c r="X105" i="23"/>
  <c r="Y105" i="23" s="1"/>
  <c r="Y100" i="23"/>
  <c r="Z100" i="23" s="1"/>
  <c r="Z58" i="23"/>
  <c r="Y128" i="23"/>
  <c r="Z128" i="23" s="1"/>
  <c r="X57" i="23"/>
  <c r="Y57" i="23" s="1"/>
  <c r="X132" i="23"/>
  <c r="Y132" i="23" s="1"/>
  <c r="L5" i="22"/>
  <c r="E51" i="21"/>
  <c r="E50" i="21"/>
  <c r="E36" i="21"/>
  <c r="E35" i="21"/>
  <c r="E34" i="21"/>
  <c r="H34" i="21" s="1"/>
  <c r="E33" i="21"/>
  <c r="H33" i="21" s="1"/>
  <c r="E32" i="21"/>
  <c r="H32" i="21" s="1"/>
  <c r="E31" i="21"/>
  <c r="H31" i="21" s="1"/>
  <c r="E30" i="21"/>
  <c r="H30" i="21" s="1"/>
  <c r="Z61" i="26" l="1"/>
  <c r="Z174" i="25"/>
  <c r="Z148" i="23"/>
  <c r="Z72" i="23"/>
  <c r="Y126" i="23"/>
  <c r="Z126" i="23" s="1"/>
  <c r="Y115" i="23"/>
  <c r="Z115" i="23" s="1"/>
  <c r="Z135" i="23"/>
  <c r="Z117" i="23"/>
  <c r="Z127" i="25"/>
  <c r="Z137" i="25"/>
  <c r="Z74" i="25"/>
  <c r="Z117" i="25"/>
  <c r="Z143" i="25"/>
  <c r="Z191" i="25"/>
  <c r="Y135" i="25"/>
  <c r="Z135" i="25" s="1"/>
  <c r="Z175" i="25"/>
  <c r="Z154" i="25"/>
  <c r="Y129" i="25"/>
  <c r="Z129" i="25" s="1"/>
  <c r="Y176" i="25"/>
  <c r="Z176" i="25" s="1"/>
  <c r="Y179" i="25"/>
  <c r="Z179" i="25" s="1"/>
  <c r="Z133" i="25"/>
  <c r="Y130" i="25"/>
  <c r="Z130" i="25" s="1"/>
  <c r="Z159" i="25"/>
  <c r="Z155" i="25"/>
  <c r="Z180" i="25"/>
  <c r="G19" i="25"/>
  <c r="Z115" i="25"/>
  <c r="Z132" i="23"/>
  <c r="Z105" i="23"/>
  <c r="G19" i="23"/>
  <c r="Y34" i="23"/>
  <c r="Z57" i="23"/>
  <c r="P51" i="16"/>
  <c r="M51" i="16"/>
  <c r="J51" i="16"/>
  <c r="J52" i="16"/>
  <c r="J28" i="16"/>
  <c r="H19" i="6" l="1"/>
  <c r="G21" i="25"/>
  <c r="G20" i="25"/>
  <c r="Z34" i="23"/>
  <c r="G21" i="23" s="1"/>
  <c r="G20" i="23"/>
  <c r="H21" i="6" l="1"/>
  <c r="G22" i="23"/>
  <c r="G23" i="23" s="1"/>
  <c r="H20" i="6"/>
  <c r="H22" i="6" s="1"/>
  <c r="H23" i="6" s="1"/>
  <c r="G22" i="25"/>
  <c r="G23" i="25" s="1"/>
  <c r="P36" i="16"/>
  <c r="M36" i="16"/>
  <c r="J36" i="16"/>
  <c r="P31" i="16"/>
  <c r="J31" i="16"/>
  <c r="P34" i="16"/>
  <c r="M34" i="16"/>
  <c r="J34" i="16"/>
  <c r="P30" i="16"/>
  <c r="M30" i="16"/>
  <c r="J30" i="16"/>
  <c r="J50" i="16"/>
  <c r="M50" i="16"/>
  <c r="P50" i="16"/>
  <c r="M52" i="16"/>
  <c r="P52" i="16"/>
  <c r="J53" i="16"/>
  <c r="M53" i="16"/>
  <c r="P53" i="16"/>
  <c r="J54" i="16"/>
  <c r="M54" i="16"/>
  <c r="P54" i="16"/>
  <c r="J55" i="16"/>
  <c r="M55" i="16"/>
  <c r="P55" i="16"/>
  <c r="J56" i="16"/>
  <c r="M56" i="16"/>
  <c r="P56" i="16"/>
  <c r="J57" i="16"/>
  <c r="M57" i="16"/>
  <c r="P57" i="16"/>
  <c r="J58" i="16"/>
  <c r="M58" i="16"/>
  <c r="P58" i="16"/>
  <c r="J59" i="16"/>
  <c r="M59" i="16"/>
  <c r="P59" i="16"/>
  <c r="P40" i="16"/>
  <c r="M40" i="16"/>
  <c r="J40" i="16"/>
  <c r="P38" i="16"/>
  <c r="M38" i="16"/>
  <c r="J38" i="16"/>
  <c r="P37" i="16"/>
  <c r="M37" i="16"/>
  <c r="J37" i="16"/>
  <c r="P35" i="16"/>
  <c r="M35" i="16"/>
  <c r="J35" i="16"/>
  <c r="P33" i="16"/>
  <c r="M33" i="16"/>
  <c r="J33" i="16"/>
  <c r="J29" i="16"/>
  <c r="J27" i="16"/>
  <c r="D8" i="22"/>
  <c r="H14" i="16"/>
  <c r="G6" i="16"/>
  <c r="G6" i="6"/>
  <c r="I6" i="6" s="1"/>
  <c r="M60" i="16" l="1"/>
  <c r="M61" i="16"/>
  <c r="M62" i="16"/>
  <c r="M63" i="16"/>
  <c r="M64" i="16"/>
  <c r="M65" i="16"/>
  <c r="M66" i="16"/>
  <c r="M67" i="16"/>
  <c r="M68" i="16"/>
  <c r="M69" i="16"/>
  <c r="M70" i="16"/>
  <c r="M71" i="16"/>
  <c r="M72" i="16"/>
  <c r="M73" i="16"/>
  <c r="M74" i="16"/>
  <c r="M75" i="16"/>
  <c r="M76" i="16"/>
  <c r="M77" i="16"/>
  <c r="M78" i="16"/>
  <c r="M79" i="16"/>
  <c r="M80" i="16"/>
  <c r="M81" i="16"/>
  <c r="M82" i="16"/>
  <c r="M83" i="16"/>
  <c r="M84" i="16"/>
  <c r="M85" i="16"/>
  <c r="M86" i="16"/>
  <c r="M87" i="16"/>
  <c r="M88" i="16"/>
  <c r="M89" i="16"/>
  <c r="M90" i="16"/>
  <c r="M91" i="16"/>
  <c r="M92" i="16"/>
  <c r="M93" i="16"/>
  <c r="M94" i="16"/>
  <c r="M95" i="16"/>
  <c r="M96" i="16"/>
  <c r="M97" i="16"/>
  <c r="M98" i="16"/>
  <c r="M99" i="16"/>
  <c r="M100" i="16"/>
  <c r="M101" i="16"/>
  <c r="M102" i="16"/>
  <c r="M103" i="16"/>
  <c r="M104" i="16"/>
  <c r="M105" i="16"/>
  <c r="M106" i="16"/>
  <c r="M107" i="16"/>
  <c r="M108" i="16"/>
  <c r="M109" i="16"/>
  <c r="M110" i="16"/>
  <c r="M111" i="16"/>
  <c r="M112" i="16"/>
  <c r="M113" i="16"/>
  <c r="M114" i="16"/>
  <c r="M115" i="16"/>
  <c r="M116" i="16"/>
  <c r="M117" i="16"/>
  <c r="M118" i="16"/>
  <c r="M119" i="16"/>
  <c r="M120" i="16"/>
  <c r="M121" i="16"/>
  <c r="M122" i="16"/>
  <c r="M123" i="16"/>
  <c r="M124" i="16"/>
  <c r="M125" i="16"/>
  <c r="M126" i="16"/>
  <c r="M127" i="16"/>
  <c r="M128" i="16"/>
  <c r="M129" i="16"/>
  <c r="M130" i="16"/>
  <c r="M131" i="16"/>
  <c r="M132" i="16"/>
  <c r="M133" i="16"/>
  <c r="M134" i="16"/>
  <c r="M135" i="16"/>
  <c r="M136" i="16"/>
  <c r="M137" i="16"/>
  <c r="M138" i="16"/>
  <c r="M139" i="16"/>
  <c r="M140" i="16"/>
  <c r="M141" i="16"/>
  <c r="M142" i="16"/>
  <c r="M143" i="16"/>
  <c r="M144" i="16"/>
  <c r="M145" i="16"/>
  <c r="M146" i="16"/>
  <c r="M147" i="16"/>
  <c r="M148" i="16"/>
  <c r="M149" i="16"/>
  <c r="M150" i="16"/>
  <c r="M151" i="16"/>
  <c r="M152" i="16"/>
  <c r="M153" i="16"/>
  <c r="M154" i="16"/>
  <c r="M155" i="16"/>
  <c r="M156" i="16"/>
  <c r="M157" i="16"/>
  <c r="M158" i="16"/>
  <c r="M159" i="16"/>
  <c r="M160" i="16"/>
  <c r="M161" i="16"/>
  <c r="M162" i="16"/>
  <c r="M163" i="16"/>
  <c r="M164" i="16"/>
  <c r="M165" i="16"/>
  <c r="M166" i="16"/>
  <c r="M167" i="16"/>
  <c r="M168" i="16"/>
  <c r="M169" i="16"/>
  <c r="M170" i="16"/>
  <c r="M171" i="16"/>
  <c r="M172" i="16"/>
  <c r="M173" i="16"/>
  <c r="M174" i="16"/>
  <c r="M175" i="16"/>
  <c r="M176" i="16"/>
  <c r="M177" i="16"/>
  <c r="M178" i="16"/>
  <c r="M179" i="16"/>
  <c r="M180" i="16"/>
  <c r="M181" i="16"/>
  <c r="M182" i="16"/>
  <c r="M183" i="16"/>
  <c r="M184" i="16"/>
  <c r="M185" i="16"/>
  <c r="M186" i="16"/>
  <c r="M187" i="16"/>
  <c r="M188" i="16"/>
  <c r="M189" i="16"/>
  <c r="M190" i="16"/>
  <c r="M191" i="16"/>
  <c r="M192" i="16"/>
  <c r="M193" i="16"/>
  <c r="M194" i="16"/>
  <c r="M195" i="16"/>
  <c r="M196" i="16"/>
  <c r="M197" i="16"/>
  <c r="M198" i="16"/>
  <c r="M199" i="16"/>
  <c r="M200" i="16"/>
  <c r="M201" i="16"/>
  <c r="G13" i="16"/>
  <c r="F11" i="13" s="1"/>
  <c r="G12" i="16"/>
  <c r="F10" i="13" s="1"/>
  <c r="M29" i="6"/>
  <c r="M30" i="6"/>
  <c r="M33" i="6"/>
  <c r="M34" i="6"/>
  <c r="M36" i="6"/>
  <c r="M50" i="6"/>
  <c r="M51" i="6"/>
  <c r="M52" i="6"/>
  <c r="M55" i="6"/>
  <c r="M56" i="6"/>
  <c r="M57" i="6"/>
  <c r="M58" i="6"/>
  <c r="M59" i="6"/>
  <c r="M60" i="6"/>
  <c r="M61" i="6"/>
  <c r="M62" i="6"/>
  <c r="M63" i="6"/>
  <c r="M64" i="6"/>
  <c r="M65" i="6"/>
  <c r="M66" i="6"/>
  <c r="M67" i="6"/>
  <c r="M68" i="6"/>
  <c r="M69" i="6"/>
  <c r="M70" i="6"/>
  <c r="M71" i="6"/>
  <c r="M72" i="6"/>
  <c r="M73" i="6"/>
  <c r="M74" i="6"/>
  <c r="M75" i="6"/>
  <c r="M76" i="6"/>
  <c r="M77" i="6"/>
  <c r="M78" i="6"/>
  <c r="M79" i="6"/>
  <c r="M80" i="6"/>
  <c r="M81" i="6"/>
  <c r="M82" i="6"/>
  <c r="M83" i="6"/>
  <c r="M84" i="6"/>
  <c r="M85" i="6"/>
  <c r="M86" i="6"/>
  <c r="M87" i="6"/>
  <c r="M88" i="6"/>
  <c r="M89" i="6"/>
  <c r="M90" i="6"/>
  <c r="M91" i="6"/>
  <c r="M92" i="6"/>
  <c r="M93" i="6"/>
  <c r="M94" i="6"/>
  <c r="M95" i="6"/>
  <c r="M96" i="6"/>
  <c r="M97" i="6"/>
  <c r="M98" i="6"/>
  <c r="M99" i="6"/>
  <c r="M100" i="6"/>
  <c r="M101" i="6"/>
  <c r="M102" i="6"/>
  <c r="M103" i="6"/>
  <c r="M104" i="6"/>
  <c r="M105" i="6"/>
  <c r="M106" i="6"/>
  <c r="M107" i="6"/>
  <c r="M108" i="6"/>
  <c r="M109" i="6"/>
  <c r="M110" i="6"/>
  <c r="M111" i="6"/>
  <c r="M112" i="6"/>
  <c r="M113" i="6"/>
  <c r="M114" i="6"/>
  <c r="M115" i="6"/>
  <c r="M116" i="6"/>
  <c r="M117" i="6"/>
  <c r="M118" i="6"/>
  <c r="M119" i="6"/>
  <c r="M120" i="6"/>
  <c r="M121" i="6"/>
  <c r="M122" i="6"/>
  <c r="M123" i="6"/>
  <c r="M124" i="6"/>
  <c r="M125" i="6"/>
  <c r="M126" i="6"/>
  <c r="M127" i="6"/>
  <c r="M128" i="6"/>
  <c r="M129" i="6"/>
  <c r="M130" i="6"/>
  <c r="M131" i="6"/>
  <c r="M132" i="6"/>
  <c r="M133" i="6"/>
  <c r="M134" i="6"/>
  <c r="M135" i="6"/>
  <c r="M136" i="6"/>
  <c r="M137" i="6"/>
  <c r="M138" i="6"/>
  <c r="M139" i="6"/>
  <c r="M140" i="6"/>
  <c r="M141" i="6"/>
  <c r="M142" i="6"/>
  <c r="M143" i="6"/>
  <c r="M144" i="6"/>
  <c r="M145" i="6"/>
  <c r="M146" i="6"/>
  <c r="M147" i="6"/>
  <c r="M148" i="6"/>
  <c r="M149" i="6"/>
  <c r="M150" i="6"/>
  <c r="M151" i="6"/>
  <c r="M152" i="6"/>
  <c r="M153" i="6"/>
  <c r="M154" i="6"/>
  <c r="M155" i="6"/>
  <c r="M156" i="6"/>
  <c r="M157" i="6"/>
  <c r="M158" i="6"/>
  <c r="M159" i="6"/>
  <c r="M160" i="6"/>
  <c r="M161" i="6"/>
  <c r="M162" i="6"/>
  <c r="M163" i="6"/>
  <c r="M164" i="6"/>
  <c r="M165" i="6"/>
  <c r="M166" i="6"/>
  <c r="M167" i="6"/>
  <c r="M168" i="6"/>
  <c r="G11" i="16" l="1"/>
  <c r="G13" i="6"/>
  <c r="G12" i="6"/>
  <c r="D10" i="13" l="1"/>
  <c r="I13" i="6"/>
  <c r="D11" i="13"/>
  <c r="G11" i="6"/>
  <c r="I12" i="6"/>
  <c r="AE46" i="20"/>
  <c r="AD46" i="20"/>
  <c r="AC46" i="20"/>
  <c r="AB46" i="20"/>
  <c r="AA46" i="20"/>
  <c r="Z46" i="20"/>
  <c r="Y46" i="20"/>
  <c r="X46" i="20"/>
  <c r="W46" i="20"/>
  <c r="V46" i="20"/>
  <c r="U46" i="20"/>
  <c r="T46" i="20"/>
  <c r="S46" i="20"/>
  <c r="R46" i="20"/>
  <c r="Q46" i="20"/>
  <c r="P46" i="20"/>
  <c r="O46" i="20"/>
  <c r="N46" i="20"/>
  <c r="M46" i="20"/>
  <c r="L46" i="20"/>
  <c r="K46" i="20"/>
  <c r="J46" i="20"/>
  <c r="I46" i="20"/>
  <c r="H46" i="20"/>
  <c r="G46" i="20"/>
  <c r="F46" i="20"/>
  <c r="B46" i="20"/>
  <c r="H12" i="23" s="1"/>
  <c r="AE35" i="20"/>
  <c r="AD35" i="20"/>
  <c r="AC35" i="20"/>
  <c r="AB35" i="20"/>
  <c r="AA35" i="20"/>
  <c r="Z35" i="20"/>
  <c r="Y35" i="20"/>
  <c r="X35" i="20"/>
  <c r="W35" i="20"/>
  <c r="V35" i="20"/>
  <c r="U35" i="20"/>
  <c r="T35" i="20"/>
  <c r="S35" i="20"/>
  <c r="R35" i="20"/>
  <c r="Q35" i="20"/>
  <c r="P35" i="20"/>
  <c r="O35" i="20"/>
  <c r="N35" i="20"/>
  <c r="M27" i="20"/>
  <c r="M35" i="20" s="1"/>
  <c r="L27" i="20"/>
  <c r="L35" i="20" s="1"/>
  <c r="K27" i="20"/>
  <c r="K35" i="20" s="1"/>
  <c r="J27" i="20"/>
  <c r="J35" i="20" s="1"/>
  <c r="I27" i="20"/>
  <c r="I35" i="20" s="1"/>
  <c r="H27" i="20"/>
  <c r="H35" i="20" s="1"/>
  <c r="G27" i="20"/>
  <c r="G35" i="20" s="1"/>
  <c r="F27" i="20"/>
  <c r="B27" i="20"/>
  <c r="H9" i="23" s="1"/>
  <c r="I9" i="23" s="1"/>
  <c r="AF22" i="20"/>
  <c r="AE22" i="20"/>
  <c r="AD22" i="20"/>
  <c r="AC22" i="20"/>
  <c r="AB22" i="20"/>
  <c r="AA22" i="20"/>
  <c r="Z22" i="20"/>
  <c r="Y22" i="20"/>
  <c r="X22" i="20"/>
  <c r="W22" i="20"/>
  <c r="V22" i="20"/>
  <c r="U22" i="20"/>
  <c r="T22" i="20"/>
  <c r="S22" i="20"/>
  <c r="R22" i="20"/>
  <c r="Q22" i="20"/>
  <c r="P22" i="20"/>
  <c r="O22" i="20"/>
  <c r="N22" i="20"/>
  <c r="M22" i="20"/>
  <c r="L22" i="20"/>
  <c r="K22" i="20"/>
  <c r="J22" i="20"/>
  <c r="I22" i="20"/>
  <c r="H22" i="20"/>
  <c r="G22" i="20"/>
  <c r="C22" i="20"/>
  <c r="B22" i="20"/>
  <c r="H8" i="23" s="1"/>
  <c r="F19" i="20"/>
  <c r="F22" i="20" s="1"/>
  <c r="AN17" i="20"/>
  <c r="AN12" i="20"/>
  <c r="AF11" i="20"/>
  <c r="AE11" i="20"/>
  <c r="AD11" i="20"/>
  <c r="AC11" i="20"/>
  <c r="AB11" i="20"/>
  <c r="AA11" i="20"/>
  <c r="Z11" i="20"/>
  <c r="Y11" i="20"/>
  <c r="X11" i="20"/>
  <c r="W11" i="20"/>
  <c r="V11" i="20"/>
  <c r="U11" i="20"/>
  <c r="T11" i="20"/>
  <c r="S11" i="20"/>
  <c r="R11" i="20"/>
  <c r="Q11" i="20"/>
  <c r="P11" i="20"/>
  <c r="O11" i="20"/>
  <c r="N11" i="20"/>
  <c r="M11" i="20"/>
  <c r="L11" i="20"/>
  <c r="K11" i="20"/>
  <c r="J11" i="20"/>
  <c r="I11" i="20"/>
  <c r="H11" i="20"/>
  <c r="G11" i="20"/>
  <c r="C11" i="20"/>
  <c r="B11" i="20"/>
  <c r="H6" i="23" s="1"/>
  <c r="F10" i="20"/>
  <c r="F9" i="20"/>
  <c r="P60" i="16"/>
  <c r="P61" i="16"/>
  <c r="P62" i="16"/>
  <c r="P63" i="16"/>
  <c r="P64" i="16"/>
  <c r="P65" i="16"/>
  <c r="P66" i="16"/>
  <c r="P67" i="16"/>
  <c r="P68" i="16"/>
  <c r="P69" i="16"/>
  <c r="P70" i="16"/>
  <c r="P71" i="16"/>
  <c r="P72" i="16"/>
  <c r="P73" i="16"/>
  <c r="P74" i="16"/>
  <c r="P75" i="16"/>
  <c r="P76" i="16"/>
  <c r="P77" i="16"/>
  <c r="P78" i="16"/>
  <c r="P79" i="16"/>
  <c r="P80" i="16"/>
  <c r="P81" i="16"/>
  <c r="P82" i="16"/>
  <c r="P83" i="16"/>
  <c r="P84" i="16"/>
  <c r="P85" i="16"/>
  <c r="P86" i="16"/>
  <c r="P87" i="16"/>
  <c r="P88" i="16"/>
  <c r="P89" i="16"/>
  <c r="P90" i="16"/>
  <c r="P91" i="16"/>
  <c r="P92" i="16"/>
  <c r="P93" i="16"/>
  <c r="P94" i="16"/>
  <c r="P95" i="16"/>
  <c r="P96" i="16"/>
  <c r="P97" i="16"/>
  <c r="P98" i="16"/>
  <c r="P99" i="16"/>
  <c r="P100" i="16"/>
  <c r="P101" i="16"/>
  <c r="P102" i="16"/>
  <c r="P103" i="16"/>
  <c r="P104" i="16"/>
  <c r="P105" i="16"/>
  <c r="P106" i="16"/>
  <c r="P107" i="16"/>
  <c r="P108" i="16"/>
  <c r="P109" i="16"/>
  <c r="P110" i="16"/>
  <c r="P111" i="16"/>
  <c r="P112" i="16"/>
  <c r="P113" i="16"/>
  <c r="P114" i="16"/>
  <c r="P115" i="16"/>
  <c r="P116" i="16"/>
  <c r="P117" i="16"/>
  <c r="P118" i="16"/>
  <c r="P119" i="16"/>
  <c r="P120" i="16"/>
  <c r="P121" i="16"/>
  <c r="P122" i="16"/>
  <c r="P123" i="16"/>
  <c r="P124" i="16"/>
  <c r="P125" i="16"/>
  <c r="P126" i="16"/>
  <c r="P127" i="16"/>
  <c r="P128" i="16"/>
  <c r="P129" i="16"/>
  <c r="P130" i="16"/>
  <c r="P131" i="16"/>
  <c r="P132" i="16"/>
  <c r="P133" i="16"/>
  <c r="P134" i="16"/>
  <c r="P135" i="16"/>
  <c r="P136" i="16"/>
  <c r="P137" i="16"/>
  <c r="P138" i="16"/>
  <c r="P139" i="16"/>
  <c r="P140" i="16"/>
  <c r="P141" i="16"/>
  <c r="P142" i="16"/>
  <c r="P143" i="16"/>
  <c r="P144" i="16"/>
  <c r="P145" i="16"/>
  <c r="P146" i="16"/>
  <c r="P147" i="16"/>
  <c r="P148" i="16"/>
  <c r="P149" i="16"/>
  <c r="P150" i="16"/>
  <c r="P151" i="16"/>
  <c r="P152" i="16"/>
  <c r="P153" i="16"/>
  <c r="P154" i="16"/>
  <c r="P155" i="16"/>
  <c r="P156" i="16"/>
  <c r="P157" i="16"/>
  <c r="P158" i="16"/>
  <c r="P159" i="16"/>
  <c r="P160" i="16"/>
  <c r="P161" i="16"/>
  <c r="P162" i="16"/>
  <c r="P163" i="16"/>
  <c r="P164" i="16"/>
  <c r="P165" i="16"/>
  <c r="P166" i="16"/>
  <c r="P167" i="16"/>
  <c r="P168" i="16"/>
  <c r="P169" i="16"/>
  <c r="P170" i="16"/>
  <c r="P171" i="16"/>
  <c r="P172" i="16"/>
  <c r="P173" i="16"/>
  <c r="P174" i="16"/>
  <c r="P175" i="16"/>
  <c r="P176" i="16"/>
  <c r="P177" i="16"/>
  <c r="P178" i="16"/>
  <c r="P179" i="16"/>
  <c r="P180" i="16"/>
  <c r="P181" i="16"/>
  <c r="P182" i="16"/>
  <c r="P183" i="16"/>
  <c r="P184" i="16"/>
  <c r="P185" i="16"/>
  <c r="P186" i="16"/>
  <c r="P187" i="16"/>
  <c r="P188" i="16"/>
  <c r="P189" i="16"/>
  <c r="P190" i="16"/>
  <c r="P191" i="16"/>
  <c r="P192" i="16"/>
  <c r="P193" i="16"/>
  <c r="P194" i="16"/>
  <c r="P195" i="16"/>
  <c r="P196" i="16"/>
  <c r="P197" i="16"/>
  <c r="P198" i="16"/>
  <c r="P199" i="16"/>
  <c r="P200" i="16"/>
  <c r="P201" i="16"/>
  <c r="J60" i="16"/>
  <c r="J61" i="16"/>
  <c r="J62" i="16"/>
  <c r="J63" i="16"/>
  <c r="J64" i="16"/>
  <c r="J65" i="16"/>
  <c r="J66" i="16"/>
  <c r="J67" i="16"/>
  <c r="J68" i="16"/>
  <c r="J69" i="16"/>
  <c r="J70" i="16"/>
  <c r="J71" i="16"/>
  <c r="J72" i="16"/>
  <c r="J73" i="16"/>
  <c r="J74" i="16"/>
  <c r="J75" i="16"/>
  <c r="J76" i="16"/>
  <c r="J77" i="16"/>
  <c r="J78" i="16"/>
  <c r="J79" i="16"/>
  <c r="J80" i="16"/>
  <c r="J81" i="16"/>
  <c r="J82" i="16"/>
  <c r="J83" i="16"/>
  <c r="J84" i="16"/>
  <c r="J85" i="16"/>
  <c r="J86" i="16"/>
  <c r="J87" i="16"/>
  <c r="J88" i="16"/>
  <c r="J89" i="16"/>
  <c r="J90" i="16"/>
  <c r="J91" i="16"/>
  <c r="J92" i="16"/>
  <c r="J93" i="16"/>
  <c r="J94" i="16"/>
  <c r="J95" i="16"/>
  <c r="J96" i="16"/>
  <c r="J97" i="16"/>
  <c r="J98" i="16"/>
  <c r="J99" i="16"/>
  <c r="J100" i="16"/>
  <c r="J101" i="16"/>
  <c r="J102" i="16"/>
  <c r="J103" i="16"/>
  <c r="J104" i="16"/>
  <c r="J105" i="16"/>
  <c r="J106" i="16"/>
  <c r="J107" i="16"/>
  <c r="J108" i="16"/>
  <c r="J109" i="16"/>
  <c r="J110" i="16"/>
  <c r="J111" i="16"/>
  <c r="J112" i="16"/>
  <c r="J113" i="16"/>
  <c r="J114" i="16"/>
  <c r="J115" i="16"/>
  <c r="J116" i="16"/>
  <c r="J117" i="16"/>
  <c r="J118" i="16"/>
  <c r="J119" i="16"/>
  <c r="J120" i="16"/>
  <c r="J121" i="16"/>
  <c r="J122" i="16"/>
  <c r="J123" i="16"/>
  <c r="J124" i="16"/>
  <c r="J125" i="16"/>
  <c r="J126" i="16"/>
  <c r="J127" i="16"/>
  <c r="J128" i="16"/>
  <c r="J129" i="16"/>
  <c r="J130" i="16"/>
  <c r="J131" i="16"/>
  <c r="J132" i="16"/>
  <c r="J133" i="16"/>
  <c r="J134" i="16"/>
  <c r="J135" i="16"/>
  <c r="J136" i="16"/>
  <c r="J137" i="16"/>
  <c r="J138" i="16"/>
  <c r="J139" i="16"/>
  <c r="J140" i="16"/>
  <c r="J141" i="16"/>
  <c r="J142" i="16"/>
  <c r="J143" i="16"/>
  <c r="J144" i="16"/>
  <c r="J145" i="16"/>
  <c r="J146" i="16"/>
  <c r="J147" i="16"/>
  <c r="J148" i="16"/>
  <c r="J149" i="16"/>
  <c r="J150" i="16"/>
  <c r="J151" i="16"/>
  <c r="J152" i="16"/>
  <c r="J153" i="16"/>
  <c r="J154" i="16"/>
  <c r="J155" i="16"/>
  <c r="J156" i="16"/>
  <c r="J157" i="16"/>
  <c r="J158" i="16"/>
  <c r="J159" i="16"/>
  <c r="J160" i="16"/>
  <c r="J161" i="16"/>
  <c r="J162" i="16"/>
  <c r="J163" i="16"/>
  <c r="J164" i="16"/>
  <c r="J165" i="16"/>
  <c r="J166" i="16"/>
  <c r="J167" i="16"/>
  <c r="J168" i="16"/>
  <c r="J169" i="16"/>
  <c r="J170" i="16"/>
  <c r="J171" i="16"/>
  <c r="J172" i="16"/>
  <c r="J173" i="16"/>
  <c r="J174" i="16"/>
  <c r="J175" i="16"/>
  <c r="J176" i="16"/>
  <c r="J177" i="16"/>
  <c r="J178" i="16"/>
  <c r="J179" i="16"/>
  <c r="J180" i="16"/>
  <c r="J181" i="16"/>
  <c r="J182" i="16"/>
  <c r="J183" i="16"/>
  <c r="J184" i="16"/>
  <c r="J185" i="16"/>
  <c r="J186" i="16"/>
  <c r="J187" i="16"/>
  <c r="J188" i="16"/>
  <c r="J189" i="16"/>
  <c r="J190" i="16"/>
  <c r="J191" i="16"/>
  <c r="J192" i="16"/>
  <c r="J193" i="16"/>
  <c r="J194" i="16"/>
  <c r="J195" i="16"/>
  <c r="J196" i="16"/>
  <c r="J197" i="16"/>
  <c r="J198" i="16"/>
  <c r="J199" i="16"/>
  <c r="J200" i="16"/>
  <c r="J201" i="16"/>
  <c r="J28" i="6"/>
  <c r="J29" i="6"/>
  <c r="J30" i="6"/>
  <c r="J33" i="6"/>
  <c r="J34" i="6"/>
  <c r="J35" i="6"/>
  <c r="J36" i="6"/>
  <c r="J49" i="6"/>
  <c r="J50" i="6"/>
  <c r="J51" i="6"/>
  <c r="J52" i="6"/>
  <c r="J55" i="6"/>
  <c r="J56" i="6"/>
  <c r="J57" i="6"/>
  <c r="J58" i="6"/>
  <c r="J59" i="6"/>
  <c r="J60" i="6"/>
  <c r="J61" i="6"/>
  <c r="J62" i="6"/>
  <c r="J63" i="6"/>
  <c r="J64" i="6"/>
  <c r="J65" i="6"/>
  <c r="J66" i="6"/>
  <c r="J67" i="6"/>
  <c r="J68" i="6"/>
  <c r="J69" i="6"/>
  <c r="J70" i="6"/>
  <c r="J71" i="6"/>
  <c r="J72" i="6"/>
  <c r="J73" i="6"/>
  <c r="J74" i="6"/>
  <c r="J75" i="6"/>
  <c r="J76" i="6"/>
  <c r="J77" i="6"/>
  <c r="J78" i="6"/>
  <c r="J79" i="6"/>
  <c r="J80" i="6"/>
  <c r="J81" i="6"/>
  <c r="J82" i="6"/>
  <c r="J83" i="6"/>
  <c r="J84" i="6"/>
  <c r="J85" i="6"/>
  <c r="J86" i="6"/>
  <c r="J87" i="6"/>
  <c r="J88" i="6"/>
  <c r="J89" i="6"/>
  <c r="J90" i="6"/>
  <c r="J91" i="6"/>
  <c r="J92" i="6"/>
  <c r="J93" i="6"/>
  <c r="J94" i="6"/>
  <c r="J95" i="6"/>
  <c r="J96" i="6"/>
  <c r="J97" i="6"/>
  <c r="J98" i="6"/>
  <c r="J99" i="6"/>
  <c r="J100" i="6"/>
  <c r="J101" i="6"/>
  <c r="J102" i="6"/>
  <c r="J103" i="6"/>
  <c r="J104" i="6"/>
  <c r="J105" i="6"/>
  <c r="J106" i="6"/>
  <c r="J107" i="6"/>
  <c r="J108" i="6"/>
  <c r="J109" i="6"/>
  <c r="J110" i="6"/>
  <c r="J111" i="6"/>
  <c r="J112" i="6"/>
  <c r="J113" i="6"/>
  <c r="J114" i="6"/>
  <c r="J115" i="6"/>
  <c r="J116" i="6"/>
  <c r="J117" i="6"/>
  <c r="J118" i="6"/>
  <c r="J119" i="6"/>
  <c r="J120" i="6"/>
  <c r="J121" i="6"/>
  <c r="J122" i="6"/>
  <c r="J123" i="6"/>
  <c r="J124" i="6"/>
  <c r="J125" i="6"/>
  <c r="J126" i="6"/>
  <c r="J127" i="6"/>
  <c r="J128" i="6"/>
  <c r="J129" i="6"/>
  <c r="J130" i="6"/>
  <c r="J131" i="6"/>
  <c r="J132" i="6"/>
  <c r="J133" i="6"/>
  <c r="J134" i="6"/>
  <c r="J135" i="6"/>
  <c r="J136" i="6"/>
  <c r="J137" i="6"/>
  <c r="J138" i="6"/>
  <c r="J139" i="6"/>
  <c r="J140" i="6"/>
  <c r="J141" i="6"/>
  <c r="J142" i="6"/>
  <c r="J143" i="6"/>
  <c r="J144" i="6"/>
  <c r="J145" i="6"/>
  <c r="J146" i="6"/>
  <c r="J147" i="6"/>
  <c r="J148" i="6"/>
  <c r="J149" i="6"/>
  <c r="J150" i="6"/>
  <c r="J151" i="6"/>
  <c r="J152" i="6"/>
  <c r="J153" i="6"/>
  <c r="J154" i="6"/>
  <c r="J155" i="6"/>
  <c r="J156" i="6"/>
  <c r="J157" i="6"/>
  <c r="J158" i="6"/>
  <c r="J159" i="6"/>
  <c r="J160" i="6"/>
  <c r="J161" i="6"/>
  <c r="J162" i="6"/>
  <c r="J163" i="6"/>
  <c r="J164" i="6"/>
  <c r="J165" i="6"/>
  <c r="J166" i="6"/>
  <c r="J167" i="6"/>
  <c r="J168" i="6"/>
  <c r="P29" i="6"/>
  <c r="P30" i="6"/>
  <c r="P33" i="6"/>
  <c r="P34" i="6"/>
  <c r="P36" i="6"/>
  <c r="P50" i="6"/>
  <c r="P51" i="6"/>
  <c r="P52" i="6"/>
  <c r="P55" i="6"/>
  <c r="P56" i="6"/>
  <c r="P57" i="6"/>
  <c r="P58" i="6"/>
  <c r="P59" i="6"/>
  <c r="P60" i="6"/>
  <c r="P61" i="6"/>
  <c r="P62" i="6"/>
  <c r="P63" i="6"/>
  <c r="P64" i="6"/>
  <c r="P65" i="6"/>
  <c r="P66" i="6"/>
  <c r="P67" i="6"/>
  <c r="P68" i="6"/>
  <c r="P69" i="6"/>
  <c r="P70" i="6"/>
  <c r="P71" i="6"/>
  <c r="P72" i="6"/>
  <c r="P73" i="6"/>
  <c r="P74" i="6"/>
  <c r="P75" i="6"/>
  <c r="P76" i="6"/>
  <c r="P77" i="6"/>
  <c r="P78" i="6"/>
  <c r="P79" i="6"/>
  <c r="P80" i="6"/>
  <c r="P81" i="6"/>
  <c r="P82" i="6"/>
  <c r="P83" i="6"/>
  <c r="P84" i="6"/>
  <c r="P85" i="6"/>
  <c r="P86" i="6"/>
  <c r="P87" i="6"/>
  <c r="P88" i="6"/>
  <c r="P89" i="6"/>
  <c r="P90" i="6"/>
  <c r="P91" i="6"/>
  <c r="P92" i="6"/>
  <c r="P93" i="6"/>
  <c r="P94" i="6"/>
  <c r="P95" i="6"/>
  <c r="P96" i="6"/>
  <c r="P97" i="6"/>
  <c r="P98" i="6"/>
  <c r="P99" i="6"/>
  <c r="P100" i="6"/>
  <c r="P101" i="6"/>
  <c r="P102" i="6"/>
  <c r="P103" i="6"/>
  <c r="P104" i="6"/>
  <c r="P105" i="6"/>
  <c r="P106" i="6"/>
  <c r="P107" i="6"/>
  <c r="P108" i="6"/>
  <c r="P109" i="6"/>
  <c r="P110" i="6"/>
  <c r="P111" i="6"/>
  <c r="P112" i="6"/>
  <c r="P113" i="6"/>
  <c r="P114" i="6"/>
  <c r="P115" i="6"/>
  <c r="P116" i="6"/>
  <c r="P117" i="6"/>
  <c r="P118" i="6"/>
  <c r="P119" i="6"/>
  <c r="P120" i="6"/>
  <c r="P121" i="6"/>
  <c r="P122" i="6"/>
  <c r="P123" i="6"/>
  <c r="P124" i="6"/>
  <c r="P125" i="6"/>
  <c r="P126" i="6"/>
  <c r="P127" i="6"/>
  <c r="P128" i="6"/>
  <c r="P129" i="6"/>
  <c r="P130" i="6"/>
  <c r="P131" i="6"/>
  <c r="P132" i="6"/>
  <c r="P133" i="6"/>
  <c r="P134" i="6"/>
  <c r="P135" i="6"/>
  <c r="P136" i="6"/>
  <c r="P137" i="6"/>
  <c r="P138" i="6"/>
  <c r="P139" i="6"/>
  <c r="P140" i="6"/>
  <c r="P141" i="6"/>
  <c r="P142" i="6"/>
  <c r="P143" i="6"/>
  <c r="P144" i="6"/>
  <c r="P145" i="6"/>
  <c r="P146" i="6"/>
  <c r="P147" i="6"/>
  <c r="P148" i="6"/>
  <c r="P149" i="6"/>
  <c r="P150" i="6"/>
  <c r="P151" i="6"/>
  <c r="P152" i="6"/>
  <c r="P153" i="6"/>
  <c r="P154" i="6"/>
  <c r="P155" i="6"/>
  <c r="P156" i="6"/>
  <c r="P157" i="6"/>
  <c r="P158" i="6"/>
  <c r="P159" i="6"/>
  <c r="P160" i="6"/>
  <c r="P161" i="6"/>
  <c r="P162" i="6"/>
  <c r="P163" i="6"/>
  <c r="P164" i="6"/>
  <c r="P165" i="6"/>
  <c r="P166" i="6"/>
  <c r="P167" i="6"/>
  <c r="P168" i="6"/>
  <c r="E27" i="20" l="1"/>
  <c r="F11" i="20"/>
  <c r="E11" i="20" s="1"/>
  <c r="D22" i="20"/>
  <c r="H7" i="23"/>
  <c r="I8" i="23"/>
  <c r="H11" i="23"/>
  <c r="I11" i="23" s="1"/>
  <c r="I12" i="23"/>
  <c r="D11" i="20"/>
  <c r="B35" i="20"/>
  <c r="H10" i="23" s="1"/>
  <c r="I10" i="23" s="1"/>
  <c r="H14" i="6"/>
  <c r="E22" i="20"/>
  <c r="F35" i="20"/>
  <c r="B47" i="20" l="1"/>
  <c r="E35" i="20"/>
  <c r="I7" i="23"/>
  <c r="H14" i="23"/>
  <c r="I14" i="23" s="1"/>
  <c r="F47" i="20"/>
  <c r="G10" i="16" l="1"/>
  <c r="G9" i="16"/>
  <c r="F8" i="13" l="1"/>
  <c r="U203" i="16"/>
  <c r="T203" i="16"/>
  <c r="S203" i="16"/>
  <c r="R203" i="16"/>
  <c r="Q203" i="16"/>
  <c r="G8" i="16"/>
  <c r="F9" i="13"/>
  <c r="T28" i="16" l="1"/>
  <c r="T29" i="16"/>
  <c r="T51" i="16"/>
  <c r="R29" i="16"/>
  <c r="R28" i="16"/>
  <c r="R51" i="16"/>
  <c r="S28" i="16"/>
  <c r="S29" i="16"/>
  <c r="S51" i="16"/>
  <c r="Q29" i="16"/>
  <c r="V29" i="16" s="1"/>
  <c r="Q28" i="16"/>
  <c r="V28" i="16" s="1"/>
  <c r="Q51" i="16"/>
  <c r="V51" i="16" s="1"/>
  <c r="U29" i="16"/>
  <c r="U28" i="16"/>
  <c r="U51" i="16"/>
  <c r="T31" i="16"/>
  <c r="T36" i="16"/>
  <c r="S31" i="16"/>
  <c r="S36" i="16"/>
  <c r="Q31" i="16"/>
  <c r="V31" i="16" s="1"/>
  <c r="Q36" i="16"/>
  <c r="V36" i="16" s="1"/>
  <c r="U31" i="16"/>
  <c r="U36" i="16"/>
  <c r="R31" i="16"/>
  <c r="R36" i="16"/>
  <c r="S30" i="16"/>
  <c r="S34" i="16"/>
  <c r="T30" i="16"/>
  <c r="T34" i="16"/>
  <c r="Q30" i="16"/>
  <c r="V30" i="16" s="1"/>
  <c r="Q34" i="16"/>
  <c r="V34" i="16" s="1"/>
  <c r="U30" i="16"/>
  <c r="U34" i="16"/>
  <c r="R30" i="16"/>
  <c r="R34" i="16"/>
  <c r="T50" i="16"/>
  <c r="T54" i="16"/>
  <c r="T59" i="16"/>
  <c r="T58" i="16"/>
  <c r="T40" i="16"/>
  <c r="T52" i="16"/>
  <c r="T38" i="16"/>
  <c r="T33" i="16"/>
  <c r="T35" i="16"/>
  <c r="T57" i="16"/>
  <c r="T56" i="16"/>
  <c r="T53" i="16"/>
  <c r="T55" i="16"/>
  <c r="T37" i="16"/>
  <c r="S55" i="16"/>
  <c r="S53" i="16"/>
  <c r="S40" i="16"/>
  <c r="S57" i="16"/>
  <c r="S35" i="16"/>
  <c r="S50" i="16"/>
  <c r="S38" i="16"/>
  <c r="S33" i="16"/>
  <c r="S58" i="16"/>
  <c r="S54" i="16"/>
  <c r="S59" i="16"/>
  <c r="S37" i="16"/>
  <c r="S56" i="16"/>
  <c r="S52" i="16"/>
  <c r="Q37" i="16"/>
  <c r="V37" i="16" s="1"/>
  <c r="Q58" i="16"/>
  <c r="V58" i="16" s="1"/>
  <c r="Q52" i="16"/>
  <c r="V52" i="16" s="1"/>
  <c r="Q56" i="16"/>
  <c r="V56" i="16" s="1"/>
  <c r="Q40" i="16"/>
  <c r="V40" i="16" s="1"/>
  <c r="Q57" i="16"/>
  <c r="V57" i="16" s="1"/>
  <c r="Q54" i="16"/>
  <c r="V54" i="16" s="1"/>
  <c r="Q33" i="16"/>
  <c r="V33" i="16" s="1"/>
  <c r="Q55" i="16"/>
  <c r="V55" i="16" s="1"/>
  <c r="Q50" i="16"/>
  <c r="V50" i="16" s="1"/>
  <c r="Q53" i="16"/>
  <c r="V53" i="16" s="1"/>
  <c r="Q38" i="16"/>
  <c r="V38" i="16" s="1"/>
  <c r="Q35" i="16"/>
  <c r="V35" i="16" s="1"/>
  <c r="Q59" i="16"/>
  <c r="V59" i="16" s="1"/>
  <c r="U53" i="16"/>
  <c r="U57" i="16"/>
  <c r="U58" i="16"/>
  <c r="U37" i="16"/>
  <c r="U55" i="16"/>
  <c r="U54" i="16"/>
  <c r="U33" i="16"/>
  <c r="U38" i="16"/>
  <c r="U35" i="16"/>
  <c r="U50" i="16"/>
  <c r="U40" i="16"/>
  <c r="U52" i="16"/>
  <c r="U56" i="16"/>
  <c r="U59" i="16"/>
  <c r="R52" i="16"/>
  <c r="R56" i="16"/>
  <c r="R37" i="16"/>
  <c r="R53" i="16"/>
  <c r="R33" i="16"/>
  <c r="R50" i="16"/>
  <c r="R38" i="16"/>
  <c r="R57" i="16"/>
  <c r="R40" i="16"/>
  <c r="R35" i="16"/>
  <c r="R59" i="16"/>
  <c r="R55" i="16"/>
  <c r="R54" i="16"/>
  <c r="R58" i="16"/>
  <c r="T62" i="16"/>
  <c r="T67" i="16"/>
  <c r="T76" i="16"/>
  <c r="T78" i="16"/>
  <c r="T79" i="16"/>
  <c r="T81" i="16"/>
  <c r="T102" i="16"/>
  <c r="T107" i="16"/>
  <c r="T108" i="16"/>
  <c r="T65" i="16"/>
  <c r="T69" i="16"/>
  <c r="T74" i="16"/>
  <c r="T75" i="16"/>
  <c r="T82" i="16"/>
  <c r="T83" i="16"/>
  <c r="T84" i="16"/>
  <c r="T86" i="16"/>
  <c r="T87" i="16"/>
  <c r="T92" i="16"/>
  <c r="T99" i="16"/>
  <c r="T100" i="16"/>
  <c r="T103" i="16"/>
  <c r="T104" i="16"/>
  <c r="T114" i="16"/>
  <c r="T63" i="16"/>
  <c r="T66" i="16"/>
  <c r="T95" i="16"/>
  <c r="T96" i="16"/>
  <c r="T116" i="16"/>
  <c r="T126" i="16"/>
  <c r="T130" i="16"/>
  <c r="T132" i="16"/>
  <c r="T138" i="16"/>
  <c r="T139" i="16"/>
  <c r="T141" i="16"/>
  <c r="T154" i="16"/>
  <c r="T156" i="16"/>
  <c r="T164" i="16"/>
  <c r="T165" i="16"/>
  <c r="T166" i="16"/>
  <c r="T167" i="16"/>
  <c r="T176" i="16"/>
  <c r="T91" i="16"/>
  <c r="T94" i="16"/>
  <c r="T115" i="16"/>
  <c r="T119" i="16"/>
  <c r="T122" i="16"/>
  <c r="T123" i="16"/>
  <c r="T124" i="16"/>
  <c r="T128" i="16"/>
  <c r="T133" i="16"/>
  <c r="T140" i="16"/>
  <c r="T142" i="16"/>
  <c r="T160" i="16"/>
  <c r="T181" i="16"/>
  <c r="T182" i="16"/>
  <c r="T188" i="16"/>
  <c r="T191" i="16"/>
  <c r="T198" i="16"/>
  <c r="T200" i="16"/>
  <c r="T61" i="16"/>
  <c r="T64" i="16"/>
  <c r="T70" i="16"/>
  <c r="T77" i="16"/>
  <c r="T93" i="16"/>
  <c r="T101" i="16"/>
  <c r="T112" i="16"/>
  <c r="T127" i="16"/>
  <c r="T134" i="16"/>
  <c r="T146" i="16"/>
  <c r="T151" i="16"/>
  <c r="T152" i="16"/>
  <c r="T155" i="16"/>
  <c r="T168" i="16"/>
  <c r="T171" i="16"/>
  <c r="T172" i="16"/>
  <c r="T174" i="16"/>
  <c r="T183" i="16"/>
  <c r="T190" i="16"/>
  <c r="T199" i="16"/>
  <c r="T89" i="16"/>
  <c r="T90" i="16"/>
  <c r="T111" i="16"/>
  <c r="T129" i="16"/>
  <c r="T144" i="16"/>
  <c r="T145" i="16"/>
  <c r="T150" i="16"/>
  <c r="T158" i="16"/>
  <c r="T162" i="16"/>
  <c r="T180" i="16"/>
  <c r="T186" i="16"/>
  <c r="T187" i="16"/>
  <c r="T192" i="16"/>
  <c r="T196" i="16"/>
  <c r="T60" i="16"/>
  <c r="T118" i="16"/>
  <c r="T120" i="16"/>
  <c r="T170" i="16"/>
  <c r="T178" i="16"/>
  <c r="T184" i="16"/>
  <c r="T195" i="16"/>
  <c r="T85" i="16"/>
  <c r="T106" i="16"/>
  <c r="T131" i="16"/>
  <c r="T148" i="16"/>
  <c r="T88" i="16"/>
  <c r="T97" i="16"/>
  <c r="T161" i="16"/>
  <c r="T177" i="16"/>
  <c r="T185" i="16"/>
  <c r="T189" i="16"/>
  <c r="T201" i="16"/>
  <c r="T149" i="16"/>
  <c r="T110" i="16"/>
  <c r="T157" i="16"/>
  <c r="T117" i="16"/>
  <c r="T105" i="16"/>
  <c r="T147" i="16"/>
  <c r="T197" i="16"/>
  <c r="T175" i="16"/>
  <c r="T179" i="16"/>
  <c r="T109" i="16"/>
  <c r="T153" i="16"/>
  <c r="T143" i="16"/>
  <c r="T136" i="16"/>
  <c r="T135" i="16"/>
  <c r="T80" i="16"/>
  <c r="T73" i="16"/>
  <c r="T193" i="16"/>
  <c r="T71" i="16"/>
  <c r="T121" i="16"/>
  <c r="T173" i="16"/>
  <c r="T163" i="16"/>
  <c r="T98" i="16"/>
  <c r="T194" i="16"/>
  <c r="T137" i="16"/>
  <c r="T72" i="16"/>
  <c r="T169" i="16"/>
  <c r="T125" i="16"/>
  <c r="T68" i="16"/>
  <c r="T113" i="16"/>
  <c r="T159" i="16"/>
  <c r="Q65" i="16"/>
  <c r="V65" i="16" s="1"/>
  <c r="Q66" i="16"/>
  <c r="V66" i="16" s="1"/>
  <c r="Q77" i="16"/>
  <c r="V77" i="16" s="1"/>
  <c r="Q93" i="16"/>
  <c r="V93" i="16" s="1"/>
  <c r="Q106" i="16"/>
  <c r="V106" i="16" s="1"/>
  <c r="Q61" i="16"/>
  <c r="V61" i="16" s="1"/>
  <c r="Q62" i="16"/>
  <c r="V62" i="16" s="1"/>
  <c r="Q81" i="16"/>
  <c r="V81" i="16" s="1"/>
  <c r="Q88" i="16"/>
  <c r="V88" i="16" s="1"/>
  <c r="Q91" i="16"/>
  <c r="V91" i="16" s="1"/>
  <c r="Q95" i="16"/>
  <c r="V95" i="16" s="1"/>
  <c r="Q102" i="16"/>
  <c r="V102" i="16" s="1"/>
  <c r="Q70" i="16"/>
  <c r="V70" i="16" s="1"/>
  <c r="Q83" i="16"/>
  <c r="V83" i="16" s="1"/>
  <c r="Q85" i="16"/>
  <c r="V85" i="16" s="1"/>
  <c r="Q133" i="16"/>
  <c r="V133" i="16" s="1"/>
  <c r="Q146" i="16"/>
  <c r="V146" i="16" s="1"/>
  <c r="Q158" i="16"/>
  <c r="V158" i="16" s="1"/>
  <c r="Q172" i="16"/>
  <c r="V172" i="16" s="1"/>
  <c r="Q74" i="16"/>
  <c r="V74" i="16" s="1"/>
  <c r="Q79" i="16"/>
  <c r="V79" i="16" s="1"/>
  <c r="Q96" i="16"/>
  <c r="V96" i="16" s="1"/>
  <c r="Q114" i="16"/>
  <c r="V114" i="16" s="1"/>
  <c r="Q130" i="16"/>
  <c r="V130" i="16" s="1"/>
  <c r="Q138" i="16"/>
  <c r="V138" i="16" s="1"/>
  <c r="Q144" i="16"/>
  <c r="V144" i="16" s="1"/>
  <c r="Q174" i="16"/>
  <c r="V174" i="16" s="1"/>
  <c r="Q184" i="16"/>
  <c r="V184" i="16" s="1"/>
  <c r="Q76" i="16"/>
  <c r="V76" i="16" s="1"/>
  <c r="Q89" i="16"/>
  <c r="V89" i="16" s="1"/>
  <c r="Q118" i="16"/>
  <c r="V118" i="16" s="1"/>
  <c r="Q148" i="16"/>
  <c r="V148" i="16" s="1"/>
  <c r="Q150" i="16"/>
  <c r="V150" i="16" s="1"/>
  <c r="Q154" i="16"/>
  <c r="V154" i="16" s="1"/>
  <c r="Q162" i="16"/>
  <c r="V162" i="16" s="1"/>
  <c r="Q166" i="16"/>
  <c r="V166" i="16" s="1"/>
  <c r="Q170" i="16"/>
  <c r="V170" i="16" s="1"/>
  <c r="Q176" i="16"/>
  <c r="V176" i="16" s="1"/>
  <c r="Q178" i="16"/>
  <c r="V178" i="16" s="1"/>
  <c r="Q188" i="16"/>
  <c r="V188" i="16" s="1"/>
  <c r="Q198" i="16"/>
  <c r="V198" i="16" s="1"/>
  <c r="Q97" i="16"/>
  <c r="V97" i="16" s="1"/>
  <c r="Q110" i="16"/>
  <c r="V110" i="16" s="1"/>
  <c r="Q122" i="16"/>
  <c r="V122" i="16" s="1"/>
  <c r="Q132" i="16"/>
  <c r="V132" i="16" s="1"/>
  <c r="Q142" i="16"/>
  <c r="V142" i="16" s="1"/>
  <c r="Q160" i="16"/>
  <c r="V160" i="16" s="1"/>
  <c r="Q164" i="16"/>
  <c r="V164" i="16" s="1"/>
  <c r="Q182" i="16"/>
  <c r="V182" i="16" s="1"/>
  <c r="Q87" i="16"/>
  <c r="V87" i="16" s="1"/>
  <c r="Q152" i="16"/>
  <c r="V152" i="16" s="1"/>
  <c r="Q140" i="16"/>
  <c r="V140" i="16" s="1"/>
  <c r="Q168" i="16"/>
  <c r="V168" i="16" s="1"/>
  <c r="Q126" i="16"/>
  <c r="V126" i="16" s="1"/>
  <c r="Q156" i="16"/>
  <c r="V156" i="16" s="1"/>
  <c r="Q183" i="16"/>
  <c r="V183" i="16" s="1"/>
  <c r="Q192" i="16"/>
  <c r="V192" i="16" s="1"/>
  <c r="Q141" i="16"/>
  <c r="V141" i="16" s="1"/>
  <c r="Q180" i="16"/>
  <c r="V180" i="16" s="1"/>
  <c r="Q134" i="16"/>
  <c r="V134" i="16" s="1"/>
  <c r="Q197" i="16"/>
  <c r="V197" i="16" s="1"/>
  <c r="Q100" i="16"/>
  <c r="V100" i="16" s="1"/>
  <c r="Q200" i="16"/>
  <c r="V200" i="16" s="1"/>
  <c r="Q201" i="16"/>
  <c r="V201" i="16" s="1"/>
  <c r="Q131" i="16"/>
  <c r="V131" i="16" s="1"/>
  <c r="Q103" i="16"/>
  <c r="V103" i="16" s="1"/>
  <c r="Q195" i="16"/>
  <c r="V195" i="16" s="1"/>
  <c r="Q115" i="16"/>
  <c r="V115" i="16" s="1"/>
  <c r="Q112" i="16"/>
  <c r="V112" i="16" s="1"/>
  <c r="Q67" i="16"/>
  <c r="V67" i="16" s="1"/>
  <c r="Q111" i="16"/>
  <c r="V111" i="16" s="1"/>
  <c r="Q69" i="16"/>
  <c r="V69" i="16" s="1"/>
  <c r="Q186" i="16"/>
  <c r="V186" i="16" s="1"/>
  <c r="Q167" i="16"/>
  <c r="V167" i="16" s="1"/>
  <c r="Q136" i="16"/>
  <c r="V136" i="16" s="1"/>
  <c r="Q171" i="16"/>
  <c r="V171" i="16" s="1"/>
  <c r="Q147" i="16"/>
  <c r="V147" i="16" s="1"/>
  <c r="Q125" i="16"/>
  <c r="V125" i="16" s="1"/>
  <c r="Q128" i="16"/>
  <c r="V128" i="16" s="1"/>
  <c r="Q92" i="16"/>
  <c r="V92" i="16" s="1"/>
  <c r="Q73" i="16"/>
  <c r="V73" i="16" s="1"/>
  <c r="Q71" i="16"/>
  <c r="V71" i="16" s="1"/>
  <c r="Q64" i="16"/>
  <c r="V64" i="16" s="1"/>
  <c r="Q127" i="16"/>
  <c r="V127" i="16" s="1"/>
  <c r="Q104" i="16"/>
  <c r="V104" i="16" s="1"/>
  <c r="Q129" i="16"/>
  <c r="V129" i="16" s="1"/>
  <c r="Q99" i="16"/>
  <c r="V99" i="16" s="1"/>
  <c r="Q124" i="16"/>
  <c r="V124" i="16" s="1"/>
  <c r="Q193" i="16"/>
  <c r="V193" i="16" s="1"/>
  <c r="Q179" i="16"/>
  <c r="V179" i="16" s="1"/>
  <c r="Q177" i="16"/>
  <c r="V177" i="16" s="1"/>
  <c r="Q137" i="16"/>
  <c r="V137" i="16" s="1"/>
  <c r="Q163" i="16"/>
  <c r="V163" i="16" s="1"/>
  <c r="Q185" i="16"/>
  <c r="V185" i="16" s="1"/>
  <c r="Q149" i="16"/>
  <c r="V149" i="16" s="1"/>
  <c r="Q175" i="16"/>
  <c r="V175" i="16" s="1"/>
  <c r="Q169" i="16"/>
  <c r="V169" i="16" s="1"/>
  <c r="Q143" i="16"/>
  <c r="V143" i="16" s="1"/>
  <c r="Q121" i="16"/>
  <c r="V121" i="16" s="1"/>
  <c r="Q101" i="16"/>
  <c r="V101" i="16" s="1"/>
  <c r="Q80" i="16"/>
  <c r="V80" i="16" s="1"/>
  <c r="Q84" i="16"/>
  <c r="V84" i="16" s="1"/>
  <c r="Q94" i="16"/>
  <c r="V94" i="16" s="1"/>
  <c r="Q72" i="16"/>
  <c r="V72" i="16" s="1"/>
  <c r="Q68" i="16"/>
  <c r="V68" i="16" s="1"/>
  <c r="Q63" i="16"/>
  <c r="V63" i="16" s="1"/>
  <c r="Q120" i="16"/>
  <c r="V120" i="16" s="1"/>
  <c r="Q165" i="16"/>
  <c r="V165" i="16" s="1"/>
  <c r="Q157" i="16"/>
  <c r="V157" i="16" s="1"/>
  <c r="Q159" i="16"/>
  <c r="V159" i="16" s="1"/>
  <c r="Q98" i="16"/>
  <c r="V98" i="16" s="1"/>
  <c r="Q86" i="16"/>
  <c r="V86" i="16" s="1"/>
  <c r="Q173" i="16"/>
  <c r="V173" i="16" s="1"/>
  <c r="Q151" i="16"/>
  <c r="V151" i="16" s="1"/>
  <c r="Q190" i="16"/>
  <c r="V190" i="16" s="1"/>
  <c r="Q153" i="16"/>
  <c r="V153" i="16" s="1"/>
  <c r="Q105" i="16"/>
  <c r="V105" i="16" s="1"/>
  <c r="Q123" i="16"/>
  <c r="V123" i="16" s="1"/>
  <c r="Q107" i="16"/>
  <c r="V107" i="16" s="1"/>
  <c r="Q135" i="16"/>
  <c r="V135" i="16" s="1"/>
  <c r="Q191" i="16"/>
  <c r="V191" i="16" s="1"/>
  <c r="Q139" i="16"/>
  <c r="V139" i="16" s="1"/>
  <c r="Q113" i="16"/>
  <c r="V113" i="16" s="1"/>
  <c r="Q82" i="16"/>
  <c r="V82" i="16" s="1"/>
  <c r="Q199" i="16"/>
  <c r="V199" i="16" s="1"/>
  <c r="Q108" i="16"/>
  <c r="V108" i="16" s="1"/>
  <c r="Q196" i="16"/>
  <c r="V196" i="16" s="1"/>
  <c r="Q119" i="16"/>
  <c r="V119" i="16" s="1"/>
  <c r="Q116" i="16"/>
  <c r="V116" i="16" s="1"/>
  <c r="Q187" i="16"/>
  <c r="V187" i="16" s="1"/>
  <c r="Q161" i="16"/>
  <c r="V161" i="16" s="1"/>
  <c r="Q194" i="16"/>
  <c r="V194" i="16" s="1"/>
  <c r="Q75" i="16"/>
  <c r="V75" i="16" s="1"/>
  <c r="Q145" i="16"/>
  <c r="V145" i="16" s="1"/>
  <c r="Q78" i="16"/>
  <c r="V78" i="16" s="1"/>
  <c r="Q109" i="16"/>
  <c r="V109" i="16" s="1"/>
  <c r="Q181" i="16"/>
  <c r="V181" i="16" s="1"/>
  <c r="Q90" i="16"/>
  <c r="V90" i="16" s="1"/>
  <c r="Q60" i="16"/>
  <c r="V60" i="16" s="1"/>
  <c r="Q155" i="16"/>
  <c r="V155" i="16" s="1"/>
  <c r="Q189" i="16"/>
  <c r="V189" i="16" s="1"/>
  <c r="Q117" i="16"/>
  <c r="V117" i="16" s="1"/>
  <c r="U66" i="16"/>
  <c r="U73" i="16"/>
  <c r="U77" i="16"/>
  <c r="U88" i="16"/>
  <c r="U91" i="16"/>
  <c r="U93" i="16"/>
  <c r="U96" i="16"/>
  <c r="U106" i="16"/>
  <c r="U62" i="16"/>
  <c r="U72" i="16"/>
  <c r="U76" i="16"/>
  <c r="U79" i="16"/>
  <c r="U81" i="16"/>
  <c r="U102" i="16"/>
  <c r="U92" i="16"/>
  <c r="U97" i="16"/>
  <c r="U110" i="16"/>
  <c r="U136" i="16"/>
  <c r="U140" i="16"/>
  <c r="U170" i="16"/>
  <c r="U172" i="16"/>
  <c r="U83" i="16"/>
  <c r="U85" i="16"/>
  <c r="U87" i="16"/>
  <c r="U118" i="16"/>
  <c r="U132" i="16"/>
  <c r="U141" i="16"/>
  <c r="U148" i="16"/>
  <c r="U176" i="16"/>
  <c r="U178" i="16"/>
  <c r="U184" i="16"/>
  <c r="U122" i="16"/>
  <c r="U133" i="16"/>
  <c r="U142" i="16"/>
  <c r="U160" i="16"/>
  <c r="U164" i="16"/>
  <c r="U182" i="16"/>
  <c r="U188" i="16"/>
  <c r="U191" i="16"/>
  <c r="U198" i="16"/>
  <c r="U61" i="16"/>
  <c r="U70" i="16"/>
  <c r="U74" i="16"/>
  <c r="U95" i="16"/>
  <c r="U114" i="16"/>
  <c r="U126" i="16"/>
  <c r="U134" i="16"/>
  <c r="U137" i="16"/>
  <c r="U146" i="16"/>
  <c r="U152" i="16"/>
  <c r="U156" i="16"/>
  <c r="U168" i="16"/>
  <c r="U174" i="16"/>
  <c r="U183" i="16"/>
  <c r="U190" i="16"/>
  <c r="U89" i="16"/>
  <c r="U144" i="16"/>
  <c r="U162" i="16"/>
  <c r="U180" i="16"/>
  <c r="U186" i="16"/>
  <c r="U150" i="16"/>
  <c r="U158" i="16"/>
  <c r="U138" i="16"/>
  <c r="U166" i="16"/>
  <c r="U187" i="16"/>
  <c r="U194" i="16"/>
  <c r="U65" i="16"/>
  <c r="U130" i="16"/>
  <c r="U192" i="16"/>
  <c r="U154" i="16"/>
  <c r="U173" i="16"/>
  <c r="U161" i="16"/>
  <c r="U151" i="16"/>
  <c r="U165" i="16"/>
  <c r="U157" i="16"/>
  <c r="U159" i="16"/>
  <c r="U153" i="16"/>
  <c r="U105" i="16"/>
  <c r="U86" i="16"/>
  <c r="U112" i="16"/>
  <c r="U75" i="16"/>
  <c r="U69" i="16"/>
  <c r="U63" i="16"/>
  <c r="U195" i="16"/>
  <c r="U167" i="16"/>
  <c r="U200" i="16"/>
  <c r="U171" i="16"/>
  <c r="U147" i="16"/>
  <c r="U201" i="16"/>
  <c r="U125" i="16"/>
  <c r="U128" i="16"/>
  <c r="U123" i="16"/>
  <c r="U115" i="16"/>
  <c r="U107" i="16"/>
  <c r="U99" i="16"/>
  <c r="U124" i="16"/>
  <c r="U108" i="16"/>
  <c r="U78" i="16"/>
  <c r="U71" i="16"/>
  <c r="U64" i="16"/>
  <c r="U181" i="16"/>
  <c r="U145" i="16"/>
  <c r="U196" i="16"/>
  <c r="U155" i="16"/>
  <c r="U189" i="16"/>
  <c r="U117" i="16"/>
  <c r="U109" i="16"/>
  <c r="U119" i="16"/>
  <c r="U103" i="16"/>
  <c r="U116" i="16"/>
  <c r="U90" i="16"/>
  <c r="U60" i="16"/>
  <c r="U67" i="16"/>
  <c r="U135" i="16"/>
  <c r="U139" i="16"/>
  <c r="U129" i="16"/>
  <c r="U127" i="16"/>
  <c r="U111" i="16"/>
  <c r="U100" i="16"/>
  <c r="U82" i="16"/>
  <c r="U179" i="16"/>
  <c r="U199" i="16"/>
  <c r="U177" i="16"/>
  <c r="U163" i="16"/>
  <c r="U149" i="16"/>
  <c r="U197" i="16"/>
  <c r="U169" i="16"/>
  <c r="U143" i="16"/>
  <c r="U121" i="16"/>
  <c r="U101" i="16"/>
  <c r="U131" i="16"/>
  <c r="U84" i="16"/>
  <c r="U104" i="16"/>
  <c r="U94" i="16"/>
  <c r="U68" i="16"/>
  <c r="U98" i="16"/>
  <c r="U113" i="16"/>
  <c r="U185" i="16"/>
  <c r="U80" i="16"/>
  <c r="U120" i="16"/>
  <c r="U193" i="16"/>
  <c r="U175" i="16"/>
  <c r="R63" i="16"/>
  <c r="R70" i="16"/>
  <c r="R75" i="16"/>
  <c r="R82" i="16"/>
  <c r="R84" i="16"/>
  <c r="R85" i="16"/>
  <c r="R89" i="16"/>
  <c r="R92" i="16"/>
  <c r="R97" i="16"/>
  <c r="R110" i="16"/>
  <c r="R115" i="16"/>
  <c r="R66" i="16"/>
  <c r="R77" i="16"/>
  <c r="R90" i="16"/>
  <c r="R93" i="16"/>
  <c r="R106" i="16"/>
  <c r="R111" i="16"/>
  <c r="R62" i="16"/>
  <c r="R78" i="16"/>
  <c r="W78" i="16" s="1"/>
  <c r="R86" i="16"/>
  <c r="R103" i="16"/>
  <c r="R107" i="16"/>
  <c r="R118" i="16"/>
  <c r="R123" i="16"/>
  <c r="R131" i="16"/>
  <c r="R142" i="16"/>
  <c r="W142" i="16" s="1"/>
  <c r="R144" i="16"/>
  <c r="R151" i="16"/>
  <c r="R152" i="16"/>
  <c r="R161" i="16"/>
  <c r="R81" i="16"/>
  <c r="R126" i="16"/>
  <c r="R127" i="16"/>
  <c r="R134" i="16"/>
  <c r="R156" i="16"/>
  <c r="R168" i="16"/>
  <c r="R180" i="16"/>
  <c r="R183" i="16"/>
  <c r="R192" i="16"/>
  <c r="R74" i="16"/>
  <c r="R114" i="16"/>
  <c r="R130" i="16"/>
  <c r="R137" i="16"/>
  <c r="R138" i="16"/>
  <c r="R139" i="16"/>
  <c r="R145" i="16"/>
  <c r="R167" i="16"/>
  <c r="R184" i="16"/>
  <c r="R187" i="16"/>
  <c r="R195" i="16"/>
  <c r="R73" i="16"/>
  <c r="R88" i="16"/>
  <c r="R99" i="16"/>
  <c r="R119" i="16"/>
  <c r="R148" i="16"/>
  <c r="R176" i="16"/>
  <c r="R177" i="16"/>
  <c r="R181" i="16"/>
  <c r="R188" i="16"/>
  <c r="R102" i="16"/>
  <c r="W102" i="16" s="1"/>
  <c r="R160" i="16"/>
  <c r="R198" i="16"/>
  <c r="R133" i="16"/>
  <c r="R67" i="16"/>
  <c r="R94" i="16"/>
  <c r="R199" i="16"/>
  <c r="R122" i="16"/>
  <c r="R164" i="16"/>
  <c r="W164" i="16" s="1"/>
  <c r="R172" i="16"/>
  <c r="R189" i="16"/>
  <c r="R140" i="16"/>
  <c r="R178" i="16"/>
  <c r="R158" i="16"/>
  <c r="R170" i="16"/>
  <c r="R196" i="16"/>
  <c r="W196" i="16" s="1"/>
  <c r="R191" i="16"/>
  <c r="R135" i="16"/>
  <c r="R201" i="16"/>
  <c r="R193" i="16"/>
  <c r="R117" i="16"/>
  <c r="R113" i="16"/>
  <c r="R109" i="16"/>
  <c r="R98" i="16"/>
  <c r="W98" i="16" s="1"/>
  <c r="R80" i="16"/>
  <c r="R124" i="16"/>
  <c r="R116" i="16"/>
  <c r="R108" i="16"/>
  <c r="R100" i="16"/>
  <c r="R65" i="16"/>
  <c r="R60" i="16"/>
  <c r="R175" i="16"/>
  <c r="R87" i="16"/>
  <c r="R185" i="16"/>
  <c r="R190" i="16"/>
  <c r="R171" i="16"/>
  <c r="R155" i="16"/>
  <c r="R76" i="16"/>
  <c r="R159" i="16"/>
  <c r="R95" i="16"/>
  <c r="R61" i="16"/>
  <c r="R200" i="16"/>
  <c r="R163" i="16"/>
  <c r="R157" i="16"/>
  <c r="R105" i="16"/>
  <c r="R146" i="16"/>
  <c r="R174" i="16"/>
  <c r="R186" i="16"/>
  <c r="R150" i="16"/>
  <c r="R149" i="16"/>
  <c r="R71" i="16"/>
  <c r="R91" i="16"/>
  <c r="R136" i="16"/>
  <c r="R173" i="16"/>
  <c r="R147" i="16"/>
  <c r="R141" i="16"/>
  <c r="R121" i="16"/>
  <c r="R68" i="16"/>
  <c r="W68" i="16" s="1"/>
  <c r="R83" i="16"/>
  <c r="R165" i="16"/>
  <c r="R182" i="16"/>
  <c r="R166" i="16"/>
  <c r="R72" i="16"/>
  <c r="R179" i="16"/>
  <c r="R129" i="16"/>
  <c r="R112" i="16"/>
  <c r="W112" i="16" s="1"/>
  <c r="R96" i="16"/>
  <c r="R69" i="16"/>
  <c r="R194" i="16"/>
  <c r="R132" i="16"/>
  <c r="W132" i="16" s="1"/>
  <c r="R162" i="16"/>
  <c r="R101" i="16"/>
  <c r="R79" i="16"/>
  <c r="R143" i="16"/>
  <c r="R154" i="16"/>
  <c r="W154" i="16" s="1"/>
  <c r="R125" i="16"/>
  <c r="R120" i="16"/>
  <c r="R169" i="16"/>
  <c r="R153" i="16"/>
  <c r="R128" i="16"/>
  <c r="W128" i="16" s="1"/>
  <c r="R104" i="16"/>
  <c r="R197" i="16"/>
  <c r="R64" i="16"/>
  <c r="S72" i="16"/>
  <c r="S74" i="16"/>
  <c r="S83" i="16"/>
  <c r="S86" i="16"/>
  <c r="S87" i="16"/>
  <c r="S99" i="16"/>
  <c r="S100" i="16"/>
  <c r="S103" i="16"/>
  <c r="S104" i="16"/>
  <c r="S114" i="16"/>
  <c r="S63" i="16"/>
  <c r="S70" i="16"/>
  <c r="S85" i="16"/>
  <c r="S89" i="16"/>
  <c r="S97" i="16"/>
  <c r="S110" i="16"/>
  <c r="S115" i="16"/>
  <c r="S116" i="16"/>
  <c r="S71" i="16"/>
  <c r="S81" i="16"/>
  <c r="S91" i="16"/>
  <c r="S122" i="16"/>
  <c r="S127" i="16"/>
  <c r="S128" i="16"/>
  <c r="S134" i="16"/>
  <c r="S148" i="16"/>
  <c r="S150" i="16"/>
  <c r="S160" i="16"/>
  <c r="S162" i="16"/>
  <c r="S168" i="16"/>
  <c r="S174" i="16"/>
  <c r="S62" i="16"/>
  <c r="S67" i="16"/>
  <c r="S77" i="16"/>
  <c r="S93" i="16"/>
  <c r="S102" i="16"/>
  <c r="S112" i="16"/>
  <c r="S146" i="16"/>
  <c r="S152" i="16"/>
  <c r="S164" i="16"/>
  <c r="S172" i="16"/>
  <c r="S199" i="16"/>
  <c r="S66" i="16"/>
  <c r="S79" i="16"/>
  <c r="S90" i="16"/>
  <c r="S107" i="16"/>
  <c r="S111" i="16"/>
  <c r="S126" i="16"/>
  <c r="S135" i="16"/>
  <c r="S144" i="16"/>
  <c r="S156" i="16"/>
  <c r="S158" i="16"/>
  <c r="S180" i="16"/>
  <c r="S186" i="16"/>
  <c r="S192" i="16"/>
  <c r="S196" i="16"/>
  <c r="S68" i="16"/>
  <c r="S106" i="16"/>
  <c r="S118" i="16"/>
  <c r="S120" i="16"/>
  <c r="S130" i="16"/>
  <c r="S131" i="16"/>
  <c r="S138" i="16"/>
  <c r="S154" i="16"/>
  <c r="S166" i="16"/>
  <c r="S170" i="16"/>
  <c r="S178" i="16"/>
  <c r="S184" i="16"/>
  <c r="S185" i="16"/>
  <c r="S195" i="16"/>
  <c r="S108" i="16"/>
  <c r="S176" i="16"/>
  <c r="S182" i="16"/>
  <c r="S188" i="16"/>
  <c r="S123" i="16"/>
  <c r="S142" i="16"/>
  <c r="X142" i="16" s="1"/>
  <c r="S198" i="16"/>
  <c r="S200" i="16"/>
  <c r="S119" i="16"/>
  <c r="S181" i="16"/>
  <c r="S132" i="16"/>
  <c r="S124" i="16"/>
  <c r="S136" i="16"/>
  <c r="S92" i="16"/>
  <c r="S96" i="16"/>
  <c r="S179" i="16"/>
  <c r="S201" i="16"/>
  <c r="S145" i="16"/>
  <c r="S137" i="16"/>
  <c r="S163" i="16"/>
  <c r="S194" i="16"/>
  <c r="S175" i="16"/>
  <c r="S143" i="16"/>
  <c r="S121" i="16"/>
  <c r="S101" i="16"/>
  <c r="S140" i="16"/>
  <c r="S191" i="16"/>
  <c r="S183" i="16"/>
  <c r="S133" i="16"/>
  <c r="S75" i="16"/>
  <c r="S94" i="16"/>
  <c r="S64" i="16"/>
  <c r="S173" i="16"/>
  <c r="S190" i="16"/>
  <c r="S161" i="16"/>
  <c r="S193" i="16"/>
  <c r="S165" i="16"/>
  <c r="S155" i="16"/>
  <c r="S157" i="16"/>
  <c r="S153" i="16"/>
  <c r="S117" i="16"/>
  <c r="S113" i="16"/>
  <c r="S109" i="16"/>
  <c r="S139" i="16"/>
  <c r="S98" i="16"/>
  <c r="S82" i="16"/>
  <c r="S65" i="16"/>
  <c r="S60" i="16"/>
  <c r="S61" i="16"/>
  <c r="S141" i="16"/>
  <c r="S167" i="16"/>
  <c r="S125" i="16"/>
  <c r="S80" i="16"/>
  <c r="S76" i="16"/>
  <c r="S171" i="16"/>
  <c r="S149" i="16"/>
  <c r="S147" i="16"/>
  <c r="S129" i="16"/>
  <c r="S95" i="16"/>
  <c r="S73" i="16"/>
  <c r="S88" i="16"/>
  <c r="S189" i="16"/>
  <c r="S151" i="16"/>
  <c r="S197" i="16"/>
  <c r="S177" i="16"/>
  <c r="S169" i="16"/>
  <c r="S84" i="16"/>
  <c r="S69" i="16"/>
  <c r="S187" i="16"/>
  <c r="S159" i="16"/>
  <c r="S105" i="16"/>
  <c r="S78" i="16"/>
  <c r="W197" i="16" l="1"/>
  <c r="W29" i="16"/>
  <c r="X29" i="16" s="1"/>
  <c r="Y29" i="16" s="1"/>
  <c r="Z29" i="16" s="1"/>
  <c r="W173" i="16"/>
  <c r="W146" i="16"/>
  <c r="X146" i="16" s="1"/>
  <c r="Y146" i="16" s="1"/>
  <c r="Z146" i="16" s="1"/>
  <c r="W65" i="16"/>
  <c r="X65" i="16" s="1"/>
  <c r="Y65" i="16" s="1"/>
  <c r="Z65" i="16" s="1"/>
  <c r="W131" i="16"/>
  <c r="X131" i="16" s="1"/>
  <c r="Y131" i="16" s="1"/>
  <c r="W51" i="16"/>
  <c r="X51" i="16" s="1"/>
  <c r="Y51" i="16" s="1"/>
  <c r="Z51" i="16" s="1"/>
  <c r="X173" i="16"/>
  <c r="Y173" i="16" s="1"/>
  <c r="Z173" i="16" s="1"/>
  <c r="W118" i="16"/>
  <c r="X118" i="16" s="1"/>
  <c r="Y118" i="16" s="1"/>
  <c r="Z118" i="16" s="1"/>
  <c r="W96" i="16"/>
  <c r="W145" i="16"/>
  <c r="X145" i="16" s="1"/>
  <c r="Y145" i="16" s="1"/>
  <c r="Z145" i="16" s="1"/>
  <c r="W36" i="16"/>
  <c r="X36" i="16" s="1"/>
  <c r="Y36" i="16" s="1"/>
  <c r="W28" i="16"/>
  <c r="W30" i="16"/>
  <c r="X30" i="16" s="1"/>
  <c r="W34" i="16"/>
  <c r="X34" i="16" s="1"/>
  <c r="Y34" i="16" s="1"/>
  <c r="Z34" i="16" s="1"/>
  <c r="X197" i="16"/>
  <c r="Y197" i="16" s="1"/>
  <c r="Z197" i="16" s="1"/>
  <c r="W182" i="16"/>
  <c r="X182" i="16" s="1"/>
  <c r="Y182" i="16" s="1"/>
  <c r="Z182" i="16" s="1"/>
  <c r="W105" i="16"/>
  <c r="X105" i="16" s="1"/>
  <c r="Y105" i="16" s="1"/>
  <c r="Z105" i="16" s="1"/>
  <c r="W191" i="16"/>
  <c r="X191" i="16" s="1"/>
  <c r="Y191" i="16" s="1"/>
  <c r="Z191" i="16" s="1"/>
  <c r="W106" i="16"/>
  <c r="X106" i="16" s="1"/>
  <c r="W38" i="16"/>
  <c r="X38" i="16" s="1"/>
  <c r="Y38" i="16" s="1"/>
  <c r="Z38" i="16" s="1"/>
  <c r="W157" i="16"/>
  <c r="X157" i="16" s="1"/>
  <c r="W193" i="16"/>
  <c r="X193" i="16" s="1"/>
  <c r="Y193" i="16" s="1"/>
  <c r="Z193" i="16" s="1"/>
  <c r="W192" i="16"/>
  <c r="X192" i="16" s="1"/>
  <c r="Y192" i="16" s="1"/>
  <c r="Z192" i="16" s="1"/>
  <c r="W147" i="16"/>
  <c r="X147" i="16" s="1"/>
  <c r="Y147" i="16" s="1"/>
  <c r="Z147" i="16" s="1"/>
  <c r="W163" i="16"/>
  <c r="X163" i="16" s="1"/>
  <c r="Y163" i="16" s="1"/>
  <c r="Z163" i="16" s="1"/>
  <c r="W116" i="16"/>
  <c r="X116" i="16" s="1"/>
  <c r="Y116" i="16" s="1"/>
  <c r="W189" i="16"/>
  <c r="X189" i="16" s="1"/>
  <c r="W199" i="16"/>
  <c r="W181" i="16"/>
  <c r="X181" i="16" s="1"/>
  <c r="Y181" i="16" s="1"/>
  <c r="Z181" i="16" s="1"/>
  <c r="W31" i="16"/>
  <c r="W50" i="16"/>
  <c r="X50" i="16" s="1"/>
  <c r="Y50" i="16" s="1"/>
  <c r="Z50" i="16" s="1"/>
  <c r="W54" i="16"/>
  <c r="X54" i="16" s="1"/>
  <c r="Y54" i="16" s="1"/>
  <c r="Z54" i="16" s="1"/>
  <c r="X196" i="16"/>
  <c r="Y196" i="16" s="1"/>
  <c r="Z196" i="16" s="1"/>
  <c r="W162" i="16"/>
  <c r="X162" i="16" s="1"/>
  <c r="Y162" i="16" s="1"/>
  <c r="Z162" i="16" s="1"/>
  <c r="W174" i="16"/>
  <c r="X174" i="16" s="1"/>
  <c r="Y174" i="16" s="1"/>
  <c r="W107" i="16"/>
  <c r="W110" i="16"/>
  <c r="X110" i="16" s="1"/>
  <c r="W177" i="16"/>
  <c r="X177" i="16" s="1"/>
  <c r="Y177" i="16" s="1"/>
  <c r="W114" i="16"/>
  <c r="X114" i="16" s="1"/>
  <c r="W56" i="16"/>
  <c r="X56" i="16" s="1"/>
  <c r="X78" i="16"/>
  <c r="Y78" i="16" s="1"/>
  <c r="Z78" i="16" s="1"/>
  <c r="W121" i="16"/>
  <c r="X121" i="16" s="1"/>
  <c r="Y121" i="16" s="1"/>
  <c r="W136" i="16"/>
  <c r="X136" i="16" s="1"/>
  <c r="Y136" i="16" s="1"/>
  <c r="Z136" i="16" s="1"/>
  <c r="W178" i="16"/>
  <c r="X178" i="16" s="1"/>
  <c r="W57" i="16"/>
  <c r="X57" i="16" s="1"/>
  <c r="Y57" i="16" s="1"/>
  <c r="Z57" i="16" s="1"/>
  <c r="W70" i="16"/>
  <c r="X70" i="16" s="1"/>
  <c r="W59" i="16"/>
  <c r="X59" i="16" s="1"/>
  <c r="W33" i="16"/>
  <c r="X33" i="16" s="1"/>
  <c r="Y33" i="16" s="1"/>
  <c r="W55" i="16"/>
  <c r="X55" i="16" s="1"/>
  <c r="Y55" i="16" s="1"/>
  <c r="Z55" i="16" s="1"/>
  <c r="W37" i="16"/>
  <c r="X37" i="16" s="1"/>
  <c r="Y37" i="16" s="1"/>
  <c r="W187" i="16"/>
  <c r="X187" i="16" s="1"/>
  <c r="Y187" i="16" s="1"/>
  <c r="Z187" i="16" s="1"/>
  <c r="W139" i="16"/>
  <c r="X139" i="16" s="1"/>
  <c r="W103" i="16"/>
  <c r="X103" i="16" s="1"/>
  <c r="W35" i="16"/>
  <c r="X35" i="16" s="1"/>
  <c r="W129" i="16"/>
  <c r="X129" i="16" s="1"/>
  <c r="Y129" i="16" s="1"/>
  <c r="Z129" i="16" s="1"/>
  <c r="W117" i="16"/>
  <c r="W126" i="16"/>
  <c r="X126" i="16" s="1"/>
  <c r="Y126" i="16" s="1"/>
  <c r="Z126" i="16" s="1"/>
  <c r="W151" i="16"/>
  <c r="X151" i="16" s="1"/>
  <c r="Y151" i="16" s="1"/>
  <c r="W123" i="16"/>
  <c r="X123" i="16" s="1"/>
  <c r="W175" i="16"/>
  <c r="X175" i="16" s="1"/>
  <c r="Y175" i="16" s="1"/>
  <c r="Z175" i="16" s="1"/>
  <c r="W137" i="16"/>
  <c r="X137" i="16" s="1"/>
  <c r="Y137" i="16" s="1"/>
  <c r="W179" i="16"/>
  <c r="X179" i="16" s="1"/>
  <c r="Y179" i="16" s="1"/>
  <c r="Z179" i="16" s="1"/>
  <c r="W141" i="16"/>
  <c r="X141" i="16" s="1"/>
  <c r="Y141" i="16" s="1"/>
  <c r="Z141" i="16" s="1"/>
  <c r="W108" i="16"/>
  <c r="X108" i="16" s="1"/>
  <c r="Y108" i="16" s="1"/>
  <c r="X132" i="16"/>
  <c r="Y132" i="16" s="1"/>
  <c r="X112" i="16"/>
  <c r="Y112" i="16" s="1"/>
  <c r="W64" i="16"/>
  <c r="X64" i="16" s="1"/>
  <c r="Y64" i="16" s="1"/>
  <c r="Z64" i="16" s="1"/>
  <c r="W60" i="16"/>
  <c r="X60" i="16" s="1"/>
  <c r="Y60" i="16" s="1"/>
  <c r="Z60" i="16" s="1"/>
  <c r="W85" i="16"/>
  <c r="X85" i="16" s="1"/>
  <c r="Y85" i="16" s="1"/>
  <c r="Z85" i="16" s="1"/>
  <c r="W99" i="16"/>
  <c r="X99" i="16" s="1"/>
  <c r="Y99" i="16" s="1"/>
  <c r="W58" i="16"/>
  <c r="X58" i="16" s="1"/>
  <c r="W165" i="16"/>
  <c r="X165" i="16" s="1"/>
  <c r="W140" i="16"/>
  <c r="W133" i="16"/>
  <c r="X133" i="16" s="1"/>
  <c r="W188" i="16"/>
  <c r="X188" i="16" s="1"/>
  <c r="W148" i="16"/>
  <c r="X148" i="16" s="1"/>
  <c r="Y148" i="16" s="1"/>
  <c r="Z148" i="16" s="1"/>
  <c r="W115" i="16"/>
  <c r="X115" i="16" s="1"/>
  <c r="Y115" i="16" s="1"/>
  <c r="Z115" i="16" s="1"/>
  <c r="W156" i="16"/>
  <c r="X156" i="16" s="1"/>
  <c r="W152" i="16"/>
  <c r="X152" i="16" s="1"/>
  <c r="Y152" i="16" s="1"/>
  <c r="Z152" i="16" s="1"/>
  <c r="W40" i="16"/>
  <c r="X40" i="16" s="1"/>
  <c r="X102" i="16"/>
  <c r="Y102" i="16" s="1"/>
  <c r="W201" i="16"/>
  <c r="X201" i="16" s="1"/>
  <c r="W119" i="16"/>
  <c r="X119" i="16" s="1"/>
  <c r="Y119" i="16" s="1"/>
  <c r="Z119" i="16" s="1"/>
  <c r="W183" i="16"/>
  <c r="X183" i="16" s="1"/>
  <c r="Y183" i="16" s="1"/>
  <c r="Z183" i="16" s="1"/>
  <c r="W134" i="16"/>
  <c r="W167" i="16"/>
  <c r="X167" i="16" s="1"/>
  <c r="W52" i="16"/>
  <c r="W155" i="16"/>
  <c r="X155" i="16" s="1"/>
  <c r="Y155" i="16" s="1"/>
  <c r="W166" i="16"/>
  <c r="W124" i="16"/>
  <c r="X124" i="16" s="1"/>
  <c r="W135" i="16"/>
  <c r="X135" i="16" s="1"/>
  <c r="W75" i="16"/>
  <c r="X75" i="16" s="1"/>
  <c r="W53" i="16"/>
  <c r="X53" i="16" s="1"/>
  <c r="Y53" i="16" s="1"/>
  <c r="Z53" i="16" s="1"/>
  <c r="W97" i="16"/>
  <c r="X97" i="16" s="1"/>
  <c r="Y97" i="16" s="1"/>
  <c r="Z97" i="16" s="1"/>
  <c r="W84" i="16"/>
  <c r="X84" i="16" s="1"/>
  <c r="W63" i="16"/>
  <c r="X63" i="16" s="1"/>
  <c r="Y63" i="16" s="1"/>
  <c r="W79" i="16"/>
  <c r="X79" i="16" s="1"/>
  <c r="Y79" i="16" s="1"/>
  <c r="Z79" i="16" s="1"/>
  <c r="W61" i="16"/>
  <c r="X61" i="16" s="1"/>
  <c r="W87" i="16"/>
  <c r="X87" i="16" s="1"/>
  <c r="W100" i="16"/>
  <c r="X100" i="16" s="1"/>
  <c r="Y100" i="16" s="1"/>
  <c r="Z100" i="16" s="1"/>
  <c r="W80" i="16"/>
  <c r="X80" i="16" s="1"/>
  <c r="Y80" i="16" s="1"/>
  <c r="Z80" i="16" s="1"/>
  <c r="W88" i="16"/>
  <c r="X88" i="16" s="1"/>
  <c r="Y88" i="16" s="1"/>
  <c r="Z88" i="16" s="1"/>
  <c r="W66" i="16"/>
  <c r="X66" i="16" s="1"/>
  <c r="Y66" i="16" s="1"/>
  <c r="Z66" i="16" s="1"/>
  <c r="W72" i="16"/>
  <c r="X72" i="16" s="1"/>
  <c r="Y72" i="16" s="1"/>
  <c r="X96" i="16"/>
  <c r="Y96" i="16" s="1"/>
  <c r="Z96" i="16" s="1"/>
  <c r="W101" i="16"/>
  <c r="X101" i="16" s="1"/>
  <c r="W69" i="16"/>
  <c r="X69" i="16" s="1"/>
  <c r="Y69" i="16" s="1"/>
  <c r="W91" i="16"/>
  <c r="W73" i="16"/>
  <c r="X73" i="16" s="1"/>
  <c r="Y73" i="16" s="1"/>
  <c r="W81" i="16"/>
  <c r="X81" i="16" s="1"/>
  <c r="Y81" i="16" s="1"/>
  <c r="Z81" i="16" s="1"/>
  <c r="W93" i="16"/>
  <c r="X93" i="16" s="1"/>
  <c r="W89" i="16"/>
  <c r="X89" i="16" s="1"/>
  <c r="W77" i="16"/>
  <c r="X77" i="16" s="1"/>
  <c r="Y77" i="16" s="1"/>
  <c r="X68" i="16"/>
  <c r="Y68" i="16" s="1"/>
  <c r="Z68" i="16" s="1"/>
  <c r="X164" i="16"/>
  <c r="Y164" i="16" s="1"/>
  <c r="Z164" i="16" s="1"/>
  <c r="W200" i="16"/>
  <c r="X200" i="16" s="1"/>
  <c r="Y200" i="16" s="1"/>
  <c r="W76" i="16"/>
  <c r="W109" i="16"/>
  <c r="X109" i="16" s="1"/>
  <c r="Y109" i="16" s="1"/>
  <c r="Z109" i="16" s="1"/>
  <c r="W122" i="16"/>
  <c r="X122" i="16" s="1"/>
  <c r="Y122" i="16" s="1"/>
  <c r="W184" i="16"/>
  <c r="W74" i="16"/>
  <c r="X74" i="16" s="1"/>
  <c r="Y74" i="16" s="1"/>
  <c r="Z74" i="16" s="1"/>
  <c r="W111" i="16"/>
  <c r="W194" i="16"/>
  <c r="X194" i="16" s="1"/>
  <c r="Y194" i="16" s="1"/>
  <c r="W190" i="16"/>
  <c r="W94" i="16"/>
  <c r="X94" i="16" s="1"/>
  <c r="Y94" i="16" s="1"/>
  <c r="Z94" i="16" s="1"/>
  <c r="W149" i="16"/>
  <c r="X149" i="16" s="1"/>
  <c r="Y149" i="16" s="1"/>
  <c r="Z149" i="16" s="1"/>
  <c r="W127" i="16"/>
  <c r="X127" i="16" s="1"/>
  <c r="W186" i="16"/>
  <c r="X186" i="16" s="1"/>
  <c r="W67" i="16"/>
  <c r="X67" i="16" s="1"/>
  <c r="Y67" i="16" s="1"/>
  <c r="W160" i="16"/>
  <c r="X160" i="16" s="1"/>
  <c r="Y160" i="16" s="1"/>
  <c r="W159" i="16"/>
  <c r="X159" i="16" s="1"/>
  <c r="Y159" i="16" s="1"/>
  <c r="Z159" i="16" s="1"/>
  <c r="X154" i="16"/>
  <c r="Y154" i="16" s="1"/>
  <c r="Z154" i="16" s="1"/>
  <c r="W104" i="16"/>
  <c r="X104" i="16" s="1"/>
  <c r="Y104" i="16" s="1"/>
  <c r="W120" i="16"/>
  <c r="X120" i="16" s="1"/>
  <c r="W83" i="16"/>
  <c r="X83" i="16" s="1"/>
  <c r="Y83" i="16" s="1"/>
  <c r="Z83" i="16" s="1"/>
  <c r="W150" i="16"/>
  <c r="X150" i="16" s="1"/>
  <c r="Y150" i="16" s="1"/>
  <c r="Z150" i="16" s="1"/>
  <c r="W113" i="16"/>
  <c r="X113" i="16" s="1"/>
  <c r="W170" i="16"/>
  <c r="W62" i="16"/>
  <c r="X62" i="16" s="1"/>
  <c r="W90" i="16"/>
  <c r="W161" i="16"/>
  <c r="X161" i="16" s="1"/>
  <c r="Y161" i="16" s="1"/>
  <c r="Z161" i="16" s="1"/>
  <c r="W86" i="16"/>
  <c r="W143" i="16"/>
  <c r="X143" i="16" s="1"/>
  <c r="Y143" i="16" s="1"/>
  <c r="Z143" i="16" s="1"/>
  <c r="W185" i="16"/>
  <c r="X185" i="16" s="1"/>
  <c r="Y185" i="16" s="1"/>
  <c r="Z185" i="16" s="1"/>
  <c r="W92" i="16"/>
  <c r="X92" i="16" s="1"/>
  <c r="Y92" i="16" s="1"/>
  <c r="W171" i="16"/>
  <c r="X171" i="16" s="1"/>
  <c r="Y171" i="16" s="1"/>
  <c r="Z171" i="16" s="1"/>
  <c r="W168" i="16"/>
  <c r="W144" i="16"/>
  <c r="X144" i="16" s="1"/>
  <c r="Y144" i="16" s="1"/>
  <c r="Y142" i="16"/>
  <c r="Z142" i="16" s="1"/>
  <c r="X98" i="16"/>
  <c r="Y98" i="16" s="1"/>
  <c r="Z98" i="16" s="1"/>
  <c r="W153" i="16"/>
  <c r="X153" i="16" s="1"/>
  <c r="W125" i="16"/>
  <c r="W71" i="16"/>
  <c r="X71" i="16" s="1"/>
  <c r="Y71" i="16" s="1"/>
  <c r="W95" i="16"/>
  <c r="W158" i="16"/>
  <c r="X158" i="16" s="1"/>
  <c r="Y158" i="16" s="1"/>
  <c r="Z158" i="16" s="1"/>
  <c r="W198" i="16"/>
  <c r="X198" i="16" s="1"/>
  <c r="W195" i="16"/>
  <c r="X195" i="16" s="1"/>
  <c r="W130" i="16"/>
  <c r="W180" i="16"/>
  <c r="X180" i="16" s="1"/>
  <c r="W82" i="16"/>
  <c r="X82" i="16" s="1"/>
  <c r="Y82" i="16" s="1"/>
  <c r="W169" i="16"/>
  <c r="X169" i="16" s="1"/>
  <c r="X128" i="16"/>
  <c r="Y128" i="16" s="1"/>
  <c r="Z128" i="16" s="1"/>
  <c r="W176" i="16"/>
  <c r="X176" i="16" s="1"/>
  <c r="W138" i="16"/>
  <c r="X138" i="16" s="1"/>
  <c r="W172" i="16"/>
  <c r="X172" i="16" s="1"/>
  <c r="F7" i="13"/>
  <c r="F6" i="13"/>
  <c r="K7" i="22" l="1"/>
  <c r="L7" i="22" s="1"/>
  <c r="Z36" i="16"/>
  <c r="K10" i="22"/>
  <c r="L10" i="22" s="1"/>
  <c r="X199" i="16"/>
  <c r="Y199" i="16" s="1"/>
  <c r="X28" i="16"/>
  <c r="Y28" i="16" s="1"/>
  <c r="Z28" i="16" s="1"/>
  <c r="G18" i="16"/>
  <c r="Z132" i="16"/>
  <c r="Y56" i="16"/>
  <c r="Z56" i="16" s="1"/>
  <c r="Y106" i="16"/>
  <c r="Z106" i="16" s="1"/>
  <c r="Y189" i="16"/>
  <c r="Z189" i="16" s="1"/>
  <c r="Y157" i="16"/>
  <c r="Z157" i="16" s="1"/>
  <c r="X117" i="16"/>
  <c r="Y117" i="16" s="1"/>
  <c r="Z117" i="16" s="1"/>
  <c r="X31" i="16"/>
  <c r="Y31" i="16" s="1"/>
  <c r="Z31" i="16" s="1"/>
  <c r="Y114" i="16"/>
  <c r="Z114" i="16" s="1"/>
  <c r="X107" i="16"/>
  <c r="Y107" i="16" s="1"/>
  <c r="Z107" i="16" s="1"/>
  <c r="Z112" i="16"/>
  <c r="Y35" i="16"/>
  <c r="Z35" i="16" s="1"/>
  <c r="Y110" i="16"/>
  <c r="Z110" i="16" s="1"/>
  <c r="Z121" i="16"/>
  <c r="Y103" i="16"/>
  <c r="Z103" i="16" s="1"/>
  <c r="Y70" i="16"/>
  <c r="Z70" i="16" s="1"/>
  <c r="Y165" i="16"/>
  <c r="Z165" i="16" s="1"/>
  <c r="Z37" i="16"/>
  <c r="Y30" i="16"/>
  <c r="Z30" i="16" s="1"/>
  <c r="Z151" i="16"/>
  <c r="Z116" i="16"/>
  <c r="Z108" i="16"/>
  <c r="Y133" i="16"/>
  <c r="Z133" i="16" s="1"/>
  <c r="Y188" i="16"/>
  <c r="Z188" i="16" s="1"/>
  <c r="Y167" i="16"/>
  <c r="Z167" i="16" s="1"/>
  <c r="Z102" i="16"/>
  <c r="Y58" i="16"/>
  <c r="Z58" i="16" s="1"/>
  <c r="Y201" i="16"/>
  <c r="Z201" i="16" s="1"/>
  <c r="X134" i="16"/>
  <c r="Y134" i="16" s="1"/>
  <c r="Z134" i="16" s="1"/>
  <c r="Y59" i="16"/>
  <c r="Z59" i="16" s="1"/>
  <c r="Y124" i="16"/>
  <c r="Z124" i="16" s="1"/>
  <c r="Z73" i="16"/>
  <c r="Y40" i="16"/>
  <c r="Z40" i="16" s="1"/>
  <c r="X52" i="16"/>
  <c r="X140" i="16"/>
  <c r="Y140" i="16" s="1"/>
  <c r="Z33" i="16"/>
  <c r="K9" i="22" s="1"/>
  <c r="L9" i="22" s="1"/>
  <c r="X166" i="16"/>
  <c r="Y166" i="16" s="1"/>
  <c r="Y156" i="16"/>
  <c r="Z156" i="16" s="1"/>
  <c r="Y93" i="16"/>
  <c r="Z93" i="16" s="1"/>
  <c r="Z63" i="16"/>
  <c r="Y84" i="16"/>
  <c r="Z84" i="16" s="1"/>
  <c r="Y61" i="16"/>
  <c r="Z61" i="16" s="1"/>
  <c r="Y89" i="16"/>
  <c r="Z89" i="16" s="1"/>
  <c r="Z69" i="16"/>
  <c r="X91" i="16"/>
  <c r="Y91" i="16" s="1"/>
  <c r="Y87" i="16"/>
  <c r="Z87" i="16" s="1"/>
  <c r="X184" i="16"/>
  <c r="Y184" i="16" s="1"/>
  <c r="Z184" i="16" s="1"/>
  <c r="Y120" i="16"/>
  <c r="Z120" i="16" s="1"/>
  <c r="Z71" i="16"/>
  <c r="Y127" i="16"/>
  <c r="Z127" i="16" s="1"/>
  <c r="Y195" i="16"/>
  <c r="Z195" i="16" s="1"/>
  <c r="Y186" i="16"/>
  <c r="Z186" i="16" s="1"/>
  <c r="Z174" i="16"/>
  <c r="Z67" i="16"/>
  <c r="Z194" i="16"/>
  <c r="Z137" i="16"/>
  <c r="Y178" i="16"/>
  <c r="Z178" i="16" s="1"/>
  <c r="Z131" i="16"/>
  <c r="Z99" i="16"/>
  <c r="Y113" i="16"/>
  <c r="Z113" i="16" s="1"/>
  <c r="X86" i="16"/>
  <c r="Y86" i="16" s="1"/>
  <c r="Z200" i="16"/>
  <c r="X130" i="16"/>
  <c r="Y130" i="16" s="1"/>
  <c r="Z130" i="16" s="1"/>
  <c r="Y153" i="16"/>
  <c r="Z153" i="16" s="1"/>
  <c r="Y172" i="16"/>
  <c r="Z172" i="16" s="1"/>
  <c r="Z104" i="16"/>
  <c r="Y198" i="16"/>
  <c r="Z198" i="16" s="1"/>
  <c r="X190" i="16"/>
  <c r="Y190" i="16" s="1"/>
  <c r="Y176" i="16"/>
  <c r="X76" i="16"/>
  <c r="Y76" i="16" s="1"/>
  <c r="Z76" i="16" s="1"/>
  <c r="Y135" i="16"/>
  <c r="Z135" i="16" s="1"/>
  <c r="Y139" i="16"/>
  <c r="Z139" i="16" s="1"/>
  <c r="X168" i="16"/>
  <c r="Y168" i="16" s="1"/>
  <c r="X95" i="16"/>
  <c r="Y95" i="16" s="1"/>
  <c r="Z95" i="16" s="1"/>
  <c r="Y180" i="16"/>
  <c r="Z180" i="16" s="1"/>
  <c r="Y169" i="16"/>
  <c r="Z169" i="16" s="1"/>
  <c r="Z144" i="16"/>
  <c r="Z155" i="16"/>
  <c r="Z82" i="16"/>
  <c r="X111" i="16"/>
  <c r="Y111" i="16" s="1"/>
  <c r="Z176" i="16"/>
  <c r="X170" i="16"/>
  <c r="Z177" i="16"/>
  <c r="Y138" i="16"/>
  <c r="Z138" i="16" s="1"/>
  <c r="Y123" i="16"/>
  <c r="Z123" i="16" s="1"/>
  <c r="Z122" i="16"/>
  <c r="X90" i="16"/>
  <c r="Y90" i="16" s="1"/>
  <c r="Z90" i="16" s="1"/>
  <c r="X125" i="16"/>
  <c r="Y125" i="16" s="1"/>
  <c r="Z125" i="16" s="1"/>
  <c r="Y75" i="16"/>
  <c r="Z75" i="16" s="1"/>
  <c r="Z77" i="16"/>
  <c r="Z160" i="16"/>
  <c r="Y62" i="16"/>
  <c r="Z62" i="16" s="1"/>
  <c r="Y101" i="16"/>
  <c r="Z101" i="16" s="1"/>
  <c r="Z92" i="16"/>
  <c r="Z72" i="16"/>
  <c r="G7" i="16"/>
  <c r="G14" i="16" l="1"/>
  <c r="I7" i="16"/>
  <c r="Z199" i="16"/>
  <c r="K6" i="22"/>
  <c r="L6" i="22" s="1"/>
  <c r="K11" i="22"/>
  <c r="L11" i="22" s="1"/>
  <c r="K8" i="22"/>
  <c r="L8" i="22" s="1"/>
  <c r="Y52" i="16"/>
  <c r="Z52" i="16" s="1"/>
  <c r="Z166" i="16"/>
  <c r="Z140" i="16"/>
  <c r="Z86" i="16"/>
  <c r="Z91" i="16"/>
  <c r="Z111" i="16"/>
  <c r="Y170" i="16"/>
  <c r="Z170" i="16" s="1"/>
  <c r="Z190" i="16"/>
  <c r="Z168" i="16"/>
  <c r="F12" i="13"/>
  <c r="F5" i="13"/>
  <c r="J27" i="6" l="1"/>
  <c r="Q172" i="6" l="1"/>
  <c r="Q42" i="6" l="1"/>
  <c r="V42" i="6" s="1"/>
  <c r="Q39" i="6"/>
  <c r="V39" i="6" s="1"/>
  <c r="Q37" i="6"/>
  <c r="V37" i="6" s="1"/>
  <c r="Q32" i="6"/>
  <c r="V32" i="6" s="1"/>
  <c r="Q31" i="6"/>
  <c r="V31" i="6" s="1"/>
  <c r="Q43" i="6"/>
  <c r="V43" i="6" s="1"/>
  <c r="Q47" i="6"/>
  <c r="V47" i="6" s="1"/>
  <c r="Q46" i="6"/>
  <c r="V46" i="6" s="1"/>
  <c r="Q48" i="6"/>
  <c r="V48" i="6" s="1"/>
  <c r="Q45" i="6"/>
  <c r="V45" i="6" s="1"/>
  <c r="Q44" i="6"/>
  <c r="V44" i="6" s="1"/>
  <c r="Q40" i="6"/>
  <c r="V40" i="6" s="1"/>
  <c r="Q36" i="6"/>
  <c r="V36" i="6" s="1"/>
  <c r="Q59" i="6"/>
  <c r="V59" i="6" s="1"/>
  <c r="Q60" i="6"/>
  <c r="V60" i="6" s="1"/>
  <c r="Q74" i="6"/>
  <c r="V74" i="6" s="1"/>
  <c r="Q76" i="6"/>
  <c r="V76" i="6" s="1"/>
  <c r="Q82" i="6"/>
  <c r="V82" i="6" s="1"/>
  <c r="Q90" i="6"/>
  <c r="V90" i="6" s="1"/>
  <c r="Q96" i="6"/>
  <c r="V96" i="6" s="1"/>
  <c r="Q50" i="6"/>
  <c r="V50" i="6" s="1"/>
  <c r="Q51" i="6"/>
  <c r="V51" i="6" s="1"/>
  <c r="Q71" i="6"/>
  <c r="V71" i="6" s="1"/>
  <c r="Q72" i="6"/>
  <c r="V72" i="6" s="1"/>
  <c r="Q63" i="6"/>
  <c r="V63" i="6" s="1"/>
  <c r="Q64" i="6"/>
  <c r="V64" i="6" s="1"/>
  <c r="Q68" i="6"/>
  <c r="V68" i="6" s="1"/>
  <c r="Q75" i="6"/>
  <c r="V75" i="6" s="1"/>
  <c r="Q80" i="6"/>
  <c r="V80" i="6" s="1"/>
  <c r="Q84" i="6"/>
  <c r="V84" i="6" s="1"/>
  <c r="Q92" i="6"/>
  <c r="V92" i="6" s="1"/>
  <c r="Q100" i="6"/>
  <c r="V100" i="6" s="1"/>
  <c r="Q105" i="6"/>
  <c r="V105" i="6" s="1"/>
  <c r="Q109" i="6"/>
  <c r="V109" i="6" s="1"/>
  <c r="Q113" i="6"/>
  <c r="V113" i="6" s="1"/>
  <c r="Q117" i="6"/>
  <c r="V117" i="6" s="1"/>
  <c r="Q121" i="6"/>
  <c r="V121" i="6" s="1"/>
  <c r="Q125" i="6"/>
  <c r="V125" i="6" s="1"/>
  <c r="Q137" i="6"/>
  <c r="V137" i="6" s="1"/>
  <c r="Q145" i="6"/>
  <c r="V145" i="6" s="1"/>
  <c r="Q151" i="6"/>
  <c r="V151" i="6" s="1"/>
  <c r="Q56" i="6"/>
  <c r="V56" i="6" s="1"/>
  <c r="Q129" i="6"/>
  <c r="V129" i="6" s="1"/>
  <c r="Q165" i="6"/>
  <c r="V165" i="6" s="1"/>
  <c r="Q86" i="6"/>
  <c r="V86" i="6" s="1"/>
  <c r="Q88" i="6"/>
  <c r="V88" i="6" s="1"/>
  <c r="Q133" i="6"/>
  <c r="V133" i="6" s="1"/>
  <c r="Q136" i="6"/>
  <c r="V136" i="6" s="1"/>
  <c r="Q140" i="6"/>
  <c r="V140" i="6" s="1"/>
  <c r="Q132" i="6"/>
  <c r="V132" i="6" s="1"/>
  <c r="Q139" i="6"/>
  <c r="V139" i="6" s="1"/>
  <c r="Q141" i="6"/>
  <c r="V141" i="6" s="1"/>
  <c r="Q147" i="6"/>
  <c r="V147" i="6" s="1"/>
  <c r="Q148" i="6"/>
  <c r="V148" i="6" s="1"/>
  <c r="Q149" i="6"/>
  <c r="V149" i="6" s="1"/>
  <c r="Q153" i="6"/>
  <c r="V153" i="6" s="1"/>
  <c r="Q161" i="6"/>
  <c r="V161" i="6" s="1"/>
  <c r="Q152" i="6"/>
  <c r="V152" i="6" s="1"/>
  <c r="Q157" i="6"/>
  <c r="V157" i="6" s="1"/>
  <c r="Q162" i="6"/>
  <c r="V162" i="6" s="1"/>
  <c r="Q127" i="6"/>
  <c r="V127" i="6" s="1"/>
  <c r="Q111" i="6"/>
  <c r="V111" i="6" s="1"/>
  <c r="Q118" i="6"/>
  <c r="V118" i="6" s="1"/>
  <c r="Q52" i="6"/>
  <c r="V52" i="6" s="1"/>
  <c r="Q69" i="6"/>
  <c r="V69" i="6" s="1"/>
  <c r="Q158" i="6"/>
  <c r="V158" i="6" s="1"/>
  <c r="Q142" i="6"/>
  <c r="V142" i="6" s="1"/>
  <c r="Q112" i="6"/>
  <c r="V112" i="6" s="1"/>
  <c r="Q108" i="6"/>
  <c r="V108" i="6" s="1"/>
  <c r="Q123" i="6"/>
  <c r="V123" i="6" s="1"/>
  <c r="Q107" i="6"/>
  <c r="V107" i="6" s="1"/>
  <c r="Q130" i="6"/>
  <c r="V130" i="6" s="1"/>
  <c r="Q114" i="6"/>
  <c r="V114" i="6" s="1"/>
  <c r="Q65" i="6"/>
  <c r="V65" i="6" s="1"/>
  <c r="Q168" i="6"/>
  <c r="V168" i="6" s="1"/>
  <c r="Q144" i="6"/>
  <c r="V144" i="6" s="1"/>
  <c r="Q115" i="6"/>
  <c r="V115" i="6" s="1"/>
  <c r="Q106" i="6"/>
  <c r="V106" i="6" s="1"/>
  <c r="Q61" i="6"/>
  <c r="V61" i="6" s="1"/>
  <c r="Q33" i="6"/>
  <c r="V33" i="6" s="1"/>
  <c r="Q30" i="6"/>
  <c r="V30" i="6" s="1"/>
  <c r="Q160" i="6"/>
  <c r="V160" i="6" s="1"/>
  <c r="Q146" i="6"/>
  <c r="V146" i="6" s="1"/>
  <c r="Q120" i="6"/>
  <c r="V120" i="6" s="1"/>
  <c r="Q155" i="6"/>
  <c r="V155" i="6" s="1"/>
  <c r="Q93" i="6"/>
  <c r="V93" i="6" s="1"/>
  <c r="Q97" i="6"/>
  <c r="V97" i="6" s="1"/>
  <c r="Q87" i="6"/>
  <c r="V87" i="6" s="1"/>
  <c r="Q81" i="6"/>
  <c r="V81" i="6" s="1"/>
  <c r="Q73" i="6"/>
  <c r="V73" i="6" s="1"/>
  <c r="Q66" i="6"/>
  <c r="V66" i="6" s="1"/>
  <c r="Q62" i="6"/>
  <c r="V62" i="6" s="1"/>
  <c r="Q34" i="6"/>
  <c r="V34" i="6" s="1"/>
  <c r="Q77" i="6"/>
  <c r="V77" i="6" s="1"/>
  <c r="Q78" i="6"/>
  <c r="V78" i="6" s="1"/>
  <c r="Q138" i="6"/>
  <c r="V138" i="6" s="1"/>
  <c r="Q103" i="6"/>
  <c r="V103" i="6" s="1"/>
  <c r="Q126" i="6"/>
  <c r="V126" i="6" s="1"/>
  <c r="Q167" i="6"/>
  <c r="V167" i="6" s="1"/>
  <c r="Q159" i="6"/>
  <c r="V159" i="6" s="1"/>
  <c r="Q143" i="6"/>
  <c r="V143" i="6" s="1"/>
  <c r="Q164" i="6"/>
  <c r="V164" i="6" s="1"/>
  <c r="Q124" i="6"/>
  <c r="V124" i="6" s="1"/>
  <c r="Q104" i="6"/>
  <c r="V104" i="6" s="1"/>
  <c r="Q83" i="6"/>
  <c r="V83" i="6" s="1"/>
  <c r="Q95" i="6"/>
  <c r="V95" i="6" s="1"/>
  <c r="Q89" i="6"/>
  <c r="V89" i="6" s="1"/>
  <c r="Q99" i="6"/>
  <c r="V99" i="6" s="1"/>
  <c r="Q166" i="6"/>
  <c r="V166" i="6" s="1"/>
  <c r="Q122" i="6"/>
  <c r="V122" i="6" s="1"/>
  <c r="Q134" i="6"/>
  <c r="V134" i="6" s="1"/>
  <c r="Q119" i="6"/>
  <c r="V119" i="6" s="1"/>
  <c r="Q128" i="6"/>
  <c r="V128" i="6" s="1"/>
  <c r="Q102" i="6"/>
  <c r="V102" i="6" s="1"/>
  <c r="Q150" i="6"/>
  <c r="V150" i="6" s="1"/>
  <c r="Q154" i="6"/>
  <c r="V154" i="6" s="1"/>
  <c r="Q135" i="6"/>
  <c r="V135" i="6" s="1"/>
  <c r="Q94" i="6"/>
  <c r="V94" i="6" s="1"/>
  <c r="Q79" i="6"/>
  <c r="V79" i="6" s="1"/>
  <c r="Q98" i="6"/>
  <c r="V98" i="6" s="1"/>
  <c r="Q67" i="6"/>
  <c r="V67" i="6" s="1"/>
  <c r="Q85" i="6"/>
  <c r="V85" i="6" s="1"/>
  <c r="Q29" i="6"/>
  <c r="V29" i="6" s="1"/>
  <c r="Q58" i="6"/>
  <c r="V58" i="6" s="1"/>
  <c r="Q55" i="6"/>
  <c r="V55" i="6" s="1"/>
  <c r="Q110" i="6"/>
  <c r="V110" i="6" s="1"/>
  <c r="Q131" i="6"/>
  <c r="V131" i="6" s="1"/>
  <c r="Q91" i="6"/>
  <c r="V91" i="6" s="1"/>
  <c r="Q57" i="6"/>
  <c r="V57" i="6" s="1"/>
  <c r="Q101" i="6"/>
  <c r="V101" i="6" s="1"/>
  <c r="Q70" i="6"/>
  <c r="V70" i="6" s="1"/>
  <c r="Q163" i="6"/>
  <c r="V163" i="6" s="1"/>
  <c r="Q116" i="6"/>
  <c r="V116" i="6" s="1"/>
  <c r="Q156" i="6"/>
  <c r="V156" i="6" s="1"/>
  <c r="U172" i="6"/>
  <c r="T172" i="6"/>
  <c r="S172" i="6"/>
  <c r="R172" i="6"/>
  <c r="R42" i="6" l="1"/>
  <c r="W42" i="6" s="1"/>
  <c r="S42" i="6"/>
  <c r="T42" i="6"/>
  <c r="U42" i="6"/>
  <c r="U39" i="6"/>
  <c r="U37" i="6"/>
  <c r="T39" i="6"/>
  <c r="T37" i="6"/>
  <c r="R39" i="6"/>
  <c r="W39" i="6" s="1"/>
  <c r="R37" i="6"/>
  <c r="W37" i="6" s="1"/>
  <c r="S39" i="6"/>
  <c r="S37" i="6"/>
  <c r="S31" i="6"/>
  <c r="S32" i="6"/>
  <c r="T31" i="6"/>
  <c r="T32" i="6"/>
  <c r="U32" i="6"/>
  <c r="U31" i="6"/>
  <c r="R31" i="6"/>
  <c r="W31" i="6" s="1"/>
  <c r="R32" i="6"/>
  <c r="W32" i="6" s="1"/>
  <c r="S48" i="6"/>
  <c r="S45" i="6"/>
  <c r="S44" i="6"/>
  <c r="S43" i="6"/>
  <c r="S46" i="6"/>
  <c r="S47" i="6"/>
  <c r="R44" i="6"/>
  <c r="W44" i="6" s="1"/>
  <c r="R43" i="6"/>
  <c r="W43" i="6" s="1"/>
  <c r="R47" i="6"/>
  <c r="W47" i="6" s="1"/>
  <c r="R46" i="6"/>
  <c r="W46" i="6" s="1"/>
  <c r="R48" i="6"/>
  <c r="W48" i="6" s="1"/>
  <c r="R45" i="6"/>
  <c r="W45" i="6" s="1"/>
  <c r="T44" i="6"/>
  <c r="T48" i="6"/>
  <c r="T46" i="6"/>
  <c r="T47" i="6"/>
  <c r="T45" i="6"/>
  <c r="T43" i="6"/>
  <c r="U44" i="6"/>
  <c r="U43" i="6"/>
  <c r="U47" i="6"/>
  <c r="U48" i="6"/>
  <c r="U46" i="6"/>
  <c r="U45" i="6"/>
  <c r="S40" i="6"/>
  <c r="T40" i="6"/>
  <c r="R40" i="6"/>
  <c r="W40" i="6" s="1"/>
  <c r="U40" i="6"/>
  <c r="R52" i="6"/>
  <c r="W52" i="6" s="1"/>
  <c r="R56" i="6"/>
  <c r="W56" i="6" s="1"/>
  <c r="R73" i="6"/>
  <c r="W73" i="6" s="1"/>
  <c r="R85" i="6"/>
  <c r="W85" i="6" s="1"/>
  <c r="R88" i="6"/>
  <c r="W88" i="6" s="1"/>
  <c r="R95" i="6"/>
  <c r="W95" i="6" s="1"/>
  <c r="R33" i="6"/>
  <c r="W33" i="6" s="1"/>
  <c r="R36" i="6"/>
  <c r="W36" i="6" s="1"/>
  <c r="R60" i="6"/>
  <c r="W60" i="6" s="1"/>
  <c r="R65" i="6"/>
  <c r="W65" i="6" s="1"/>
  <c r="R69" i="6"/>
  <c r="W69" i="6" s="1"/>
  <c r="R76" i="6"/>
  <c r="W76" i="6" s="1"/>
  <c r="R81" i="6"/>
  <c r="W81" i="6" s="1"/>
  <c r="R89" i="6"/>
  <c r="W89" i="6" s="1"/>
  <c r="R96" i="6"/>
  <c r="W96" i="6" s="1"/>
  <c r="R30" i="6"/>
  <c r="W30" i="6" s="1"/>
  <c r="R51" i="6"/>
  <c r="W51" i="6" s="1"/>
  <c r="R57" i="6"/>
  <c r="W57" i="6" s="1"/>
  <c r="R72" i="6"/>
  <c r="W72" i="6" s="1"/>
  <c r="R61" i="6"/>
  <c r="W61" i="6" s="1"/>
  <c r="R92" i="6"/>
  <c r="W92" i="6" s="1"/>
  <c r="R100" i="6"/>
  <c r="W100" i="6" s="1"/>
  <c r="R129" i="6"/>
  <c r="W129" i="6" s="1"/>
  <c r="R134" i="6"/>
  <c r="W134" i="6" s="1"/>
  <c r="R146" i="6"/>
  <c r="W146" i="6" s="1"/>
  <c r="R150" i="6"/>
  <c r="W150" i="6" s="1"/>
  <c r="R152" i="6"/>
  <c r="W152" i="6" s="1"/>
  <c r="R157" i="6"/>
  <c r="W157" i="6" s="1"/>
  <c r="R162" i="6"/>
  <c r="W162" i="6" s="1"/>
  <c r="R165" i="6"/>
  <c r="W165" i="6" s="1"/>
  <c r="R75" i="6"/>
  <c r="W75" i="6" s="1"/>
  <c r="R80" i="6"/>
  <c r="W80" i="6" s="1"/>
  <c r="R138" i="6"/>
  <c r="W138" i="6" s="1"/>
  <c r="R140" i="6"/>
  <c r="W140" i="6" s="1"/>
  <c r="R149" i="6"/>
  <c r="W149" i="6" s="1"/>
  <c r="R168" i="6"/>
  <c r="W168" i="6" s="1"/>
  <c r="R64" i="6"/>
  <c r="W64" i="6" s="1"/>
  <c r="R68" i="6"/>
  <c r="W68" i="6" s="1"/>
  <c r="R105" i="6"/>
  <c r="W105" i="6" s="1"/>
  <c r="R109" i="6"/>
  <c r="W109" i="6" s="1"/>
  <c r="R113" i="6"/>
  <c r="W113" i="6" s="1"/>
  <c r="R117" i="6"/>
  <c r="W117" i="6" s="1"/>
  <c r="R121" i="6"/>
  <c r="W121" i="6" s="1"/>
  <c r="R125" i="6"/>
  <c r="W125" i="6" s="1"/>
  <c r="R137" i="6"/>
  <c r="W137" i="6" s="1"/>
  <c r="R145" i="6"/>
  <c r="W145" i="6" s="1"/>
  <c r="R161" i="6"/>
  <c r="W161" i="6" s="1"/>
  <c r="R84" i="6"/>
  <c r="W84" i="6" s="1"/>
  <c r="R106" i="6"/>
  <c r="W106" i="6" s="1"/>
  <c r="R110" i="6"/>
  <c r="W110" i="6" s="1"/>
  <c r="R114" i="6"/>
  <c r="W114" i="6" s="1"/>
  <c r="R118" i="6"/>
  <c r="W118" i="6" s="1"/>
  <c r="R122" i="6"/>
  <c r="W122" i="6" s="1"/>
  <c r="R126" i="6"/>
  <c r="W126" i="6" s="1"/>
  <c r="R130" i="6"/>
  <c r="W130" i="6" s="1"/>
  <c r="R133" i="6"/>
  <c r="W133" i="6" s="1"/>
  <c r="R166" i="6"/>
  <c r="W166" i="6" s="1"/>
  <c r="R141" i="6"/>
  <c r="W141" i="6" s="1"/>
  <c r="R153" i="6"/>
  <c r="W153" i="6" s="1"/>
  <c r="R156" i="6"/>
  <c r="W156" i="6" s="1"/>
  <c r="R155" i="6"/>
  <c r="W155" i="6" s="1"/>
  <c r="R139" i="6"/>
  <c r="W139" i="6" s="1"/>
  <c r="R94" i="6"/>
  <c r="W94" i="6" s="1"/>
  <c r="R90" i="6"/>
  <c r="W90" i="6" s="1"/>
  <c r="R86" i="6"/>
  <c r="W86" i="6" s="1"/>
  <c r="R163" i="6"/>
  <c r="W163" i="6" s="1"/>
  <c r="R128" i="6"/>
  <c r="W128" i="6" s="1"/>
  <c r="R160" i="6"/>
  <c r="W160" i="6" s="1"/>
  <c r="R74" i="6"/>
  <c r="W74" i="6" s="1"/>
  <c r="R77" i="6"/>
  <c r="W77" i="6" s="1"/>
  <c r="R63" i="6"/>
  <c r="W63" i="6" s="1"/>
  <c r="R93" i="6"/>
  <c r="W93" i="6" s="1"/>
  <c r="R159" i="6"/>
  <c r="W159" i="6" s="1"/>
  <c r="R142" i="6"/>
  <c r="W142" i="6" s="1"/>
  <c r="R143" i="6"/>
  <c r="W143" i="6" s="1"/>
  <c r="R116" i="6"/>
  <c r="W116" i="6" s="1"/>
  <c r="R112" i="6"/>
  <c r="W112" i="6" s="1"/>
  <c r="R136" i="6"/>
  <c r="W136" i="6" s="1"/>
  <c r="R101" i="6"/>
  <c r="W101" i="6" s="1"/>
  <c r="R148" i="6"/>
  <c r="W148" i="6" s="1"/>
  <c r="R135" i="6"/>
  <c r="W135" i="6" s="1"/>
  <c r="R79" i="6"/>
  <c r="W79" i="6" s="1"/>
  <c r="R67" i="6"/>
  <c r="W67" i="6" s="1"/>
  <c r="R70" i="6"/>
  <c r="W70" i="6" s="1"/>
  <c r="R29" i="6"/>
  <c r="W29" i="6" s="1"/>
  <c r="R58" i="6"/>
  <c r="W58" i="6" s="1"/>
  <c r="R55" i="6"/>
  <c r="W55" i="6" s="1"/>
  <c r="R102" i="6"/>
  <c r="W102" i="6" s="1"/>
  <c r="R154" i="6"/>
  <c r="W154" i="6" s="1"/>
  <c r="R59" i="6"/>
  <c r="W59" i="6" s="1"/>
  <c r="R144" i="6"/>
  <c r="W144" i="6" s="1"/>
  <c r="R120" i="6"/>
  <c r="W120" i="6" s="1"/>
  <c r="R131" i="6"/>
  <c r="W131" i="6" s="1"/>
  <c r="R127" i="6"/>
  <c r="W127" i="6" s="1"/>
  <c r="R119" i="6"/>
  <c r="W119" i="6" s="1"/>
  <c r="R111" i="6"/>
  <c r="W111" i="6" s="1"/>
  <c r="R103" i="6"/>
  <c r="W103" i="6" s="1"/>
  <c r="R82" i="6"/>
  <c r="W82" i="6" s="1"/>
  <c r="R97" i="6"/>
  <c r="W97" i="6" s="1"/>
  <c r="R78" i="6"/>
  <c r="W78" i="6" s="1"/>
  <c r="R167" i="6"/>
  <c r="W167" i="6" s="1"/>
  <c r="R124" i="6"/>
  <c r="W124" i="6" s="1"/>
  <c r="R98" i="6"/>
  <c r="W98" i="6" s="1"/>
  <c r="R50" i="6"/>
  <c r="W50" i="6" s="1"/>
  <c r="R87" i="6"/>
  <c r="W87" i="6" s="1"/>
  <c r="R71" i="6"/>
  <c r="W71" i="6" s="1"/>
  <c r="R62" i="6"/>
  <c r="W62" i="6" s="1"/>
  <c r="R34" i="6"/>
  <c r="W34" i="6" s="1"/>
  <c r="R108" i="6"/>
  <c r="W108" i="6" s="1"/>
  <c r="R151" i="6"/>
  <c r="W151" i="6" s="1"/>
  <c r="R164" i="6"/>
  <c r="W164" i="6" s="1"/>
  <c r="R132" i="6"/>
  <c r="W132" i="6" s="1"/>
  <c r="R104" i="6"/>
  <c r="W104" i="6" s="1"/>
  <c r="R83" i="6"/>
  <c r="W83" i="6" s="1"/>
  <c r="R123" i="6"/>
  <c r="W123" i="6" s="1"/>
  <c r="R107" i="6"/>
  <c r="W107" i="6" s="1"/>
  <c r="R115" i="6"/>
  <c r="W115" i="6" s="1"/>
  <c r="R147" i="6"/>
  <c r="W147" i="6" s="1"/>
  <c r="R158" i="6"/>
  <c r="W158" i="6" s="1"/>
  <c r="R91" i="6"/>
  <c r="W91" i="6" s="1"/>
  <c r="R99" i="6"/>
  <c r="W99" i="6" s="1"/>
  <c r="R66" i="6"/>
  <c r="W66" i="6" s="1"/>
  <c r="S61" i="6"/>
  <c r="S64" i="6"/>
  <c r="S68" i="6"/>
  <c r="S80" i="6"/>
  <c r="S84" i="6"/>
  <c r="S86" i="6"/>
  <c r="S92" i="6"/>
  <c r="S94" i="6"/>
  <c r="S100" i="6"/>
  <c r="S52" i="6"/>
  <c r="S56" i="6"/>
  <c r="S73" i="6"/>
  <c r="S74" i="6"/>
  <c r="S78" i="6"/>
  <c r="S82" i="6"/>
  <c r="S88" i="6"/>
  <c r="S90" i="6"/>
  <c r="S93" i="6"/>
  <c r="S33" i="6"/>
  <c r="S36" i="6"/>
  <c r="S60" i="6"/>
  <c r="S65" i="6"/>
  <c r="S66" i="6"/>
  <c r="S69" i="6"/>
  <c r="S76" i="6"/>
  <c r="S96" i="6"/>
  <c r="S51" i="6"/>
  <c r="S131" i="6"/>
  <c r="S138" i="6"/>
  <c r="S141" i="6"/>
  <c r="S149" i="6"/>
  <c r="S153" i="6"/>
  <c r="S154" i="6"/>
  <c r="S161" i="6"/>
  <c r="S163" i="6"/>
  <c r="S111" i="6"/>
  <c r="S114" i="6"/>
  <c r="S123" i="6"/>
  <c r="S126" i="6"/>
  <c r="S129" i="6"/>
  <c r="S134" i="6"/>
  <c r="S150" i="6"/>
  <c r="S151" i="6"/>
  <c r="S157" i="6"/>
  <c r="S162" i="6"/>
  <c r="S165" i="6"/>
  <c r="S77" i="6"/>
  <c r="S103" i="6"/>
  <c r="S107" i="6"/>
  <c r="S110" i="6"/>
  <c r="S118" i="6"/>
  <c r="S139" i="6"/>
  <c r="S155" i="6"/>
  <c r="S167" i="6"/>
  <c r="S57" i="6"/>
  <c r="S72" i="6"/>
  <c r="S105" i="6"/>
  <c r="S109" i="6"/>
  <c r="S113" i="6"/>
  <c r="S117" i="6"/>
  <c r="S121" i="6"/>
  <c r="S125" i="6"/>
  <c r="S135" i="6"/>
  <c r="S137" i="6"/>
  <c r="S145" i="6"/>
  <c r="S106" i="6"/>
  <c r="S115" i="6"/>
  <c r="S119" i="6"/>
  <c r="S122" i="6"/>
  <c r="S127" i="6"/>
  <c r="S130" i="6"/>
  <c r="S133" i="6"/>
  <c r="S166" i="6"/>
  <c r="S75" i="6"/>
  <c r="S144" i="6"/>
  <c r="S164" i="6"/>
  <c r="S104" i="6"/>
  <c r="S152" i="6"/>
  <c r="S148" i="6"/>
  <c r="S30" i="6"/>
  <c r="S128" i="6"/>
  <c r="S168" i="6"/>
  <c r="S156" i="6"/>
  <c r="S85" i="6"/>
  <c r="S140" i="6"/>
  <c r="S95" i="6"/>
  <c r="S158" i="6"/>
  <c r="S102" i="6"/>
  <c r="S132" i="6"/>
  <c r="S108" i="6"/>
  <c r="S83" i="6"/>
  <c r="S97" i="6"/>
  <c r="S89" i="6"/>
  <c r="S29" i="6"/>
  <c r="S63" i="6"/>
  <c r="S159" i="6"/>
  <c r="S143" i="6"/>
  <c r="S120" i="6"/>
  <c r="S81" i="6"/>
  <c r="S142" i="6"/>
  <c r="S116" i="6"/>
  <c r="S112" i="6"/>
  <c r="S136" i="6"/>
  <c r="S101" i="6"/>
  <c r="S91" i="6"/>
  <c r="S147" i="6"/>
  <c r="S79" i="6"/>
  <c r="S67" i="6"/>
  <c r="S99" i="6"/>
  <c r="S87" i="6"/>
  <c r="S71" i="6"/>
  <c r="S62" i="6"/>
  <c r="S34" i="6"/>
  <c r="S58" i="6"/>
  <c r="S70" i="6"/>
  <c r="S160" i="6"/>
  <c r="S59" i="6"/>
  <c r="S50" i="6"/>
  <c r="S124" i="6"/>
  <c r="S146" i="6"/>
  <c r="S55" i="6"/>
  <c r="S98" i="6"/>
  <c r="T51" i="6"/>
  <c r="T57" i="6"/>
  <c r="T62" i="6"/>
  <c r="T72" i="6"/>
  <c r="T75" i="6"/>
  <c r="T79" i="6"/>
  <c r="T98" i="6"/>
  <c r="T55" i="6"/>
  <c r="T59" i="6"/>
  <c r="T61" i="6"/>
  <c r="T64" i="6"/>
  <c r="T68" i="6"/>
  <c r="T80" i="6"/>
  <c r="T84" i="6"/>
  <c r="T85" i="6"/>
  <c r="T86" i="6"/>
  <c r="T87" i="6"/>
  <c r="T92" i="6"/>
  <c r="T94" i="6"/>
  <c r="T95" i="6"/>
  <c r="T34" i="6"/>
  <c r="T50" i="6"/>
  <c r="T52" i="6"/>
  <c r="T56" i="6"/>
  <c r="T71" i="6"/>
  <c r="T73" i="6"/>
  <c r="T74" i="6"/>
  <c r="T81" i="6"/>
  <c r="T82" i="6"/>
  <c r="T88" i="6"/>
  <c r="T89" i="6"/>
  <c r="T90" i="6"/>
  <c r="T93" i="6"/>
  <c r="T97" i="6"/>
  <c r="T65" i="6"/>
  <c r="T69" i="6"/>
  <c r="T103" i="6"/>
  <c r="T106" i="6"/>
  <c r="T107" i="6"/>
  <c r="T110" i="6"/>
  <c r="T111" i="6"/>
  <c r="T114" i="6"/>
  <c r="T115" i="6"/>
  <c r="T118" i="6"/>
  <c r="T119" i="6"/>
  <c r="T122" i="6"/>
  <c r="T123" i="6"/>
  <c r="T126" i="6"/>
  <c r="T127" i="6"/>
  <c r="T130" i="6"/>
  <c r="T133" i="6"/>
  <c r="T139" i="6"/>
  <c r="T140" i="6"/>
  <c r="T155" i="6"/>
  <c r="T156" i="6"/>
  <c r="T159" i="6"/>
  <c r="T166" i="6"/>
  <c r="T167" i="6"/>
  <c r="T168" i="6"/>
  <c r="T105" i="6"/>
  <c r="T117" i="6"/>
  <c r="T160" i="6"/>
  <c r="T33" i="6"/>
  <c r="T36" i="6"/>
  <c r="T76" i="6"/>
  <c r="T100" i="6"/>
  <c r="T131" i="6"/>
  <c r="T138" i="6"/>
  <c r="T141" i="6"/>
  <c r="T149" i="6"/>
  <c r="T152" i="6"/>
  <c r="T153" i="6"/>
  <c r="T154" i="6"/>
  <c r="T161" i="6"/>
  <c r="T157" i="6"/>
  <c r="T165" i="6"/>
  <c r="T113" i="6"/>
  <c r="T121" i="6"/>
  <c r="T125" i="6"/>
  <c r="T135" i="6"/>
  <c r="T137" i="6"/>
  <c r="T60" i="6"/>
  <c r="T66" i="6"/>
  <c r="T70" i="6"/>
  <c r="T96" i="6"/>
  <c r="T99" i="6"/>
  <c r="T104" i="6"/>
  <c r="T108" i="6"/>
  <c r="T112" i="6"/>
  <c r="T116" i="6"/>
  <c r="T120" i="6"/>
  <c r="T124" i="6"/>
  <c r="T129" i="6"/>
  <c r="T134" i="6"/>
  <c r="T136" i="6"/>
  <c r="T150" i="6"/>
  <c r="T151" i="6"/>
  <c r="T158" i="6"/>
  <c r="T162" i="6"/>
  <c r="T63" i="6"/>
  <c r="T109" i="6"/>
  <c r="T145" i="6"/>
  <c r="T164" i="6"/>
  <c r="T58" i="6"/>
  <c r="T142" i="6"/>
  <c r="T102" i="6"/>
  <c r="T143" i="6"/>
  <c r="T163" i="6"/>
  <c r="T147" i="6"/>
  <c r="T29" i="6"/>
  <c r="T30" i="6"/>
  <c r="T128" i="6"/>
  <c r="T148" i="6"/>
  <c r="T146" i="6"/>
  <c r="T83" i="6"/>
  <c r="T144" i="6"/>
  <c r="T101" i="6"/>
  <c r="T78" i="6"/>
  <c r="T67" i="6"/>
  <c r="T77" i="6"/>
  <c r="T132" i="6"/>
  <c r="T91" i="6"/>
  <c r="U36" i="6"/>
  <c r="U60" i="6"/>
  <c r="U63" i="6"/>
  <c r="U76" i="6"/>
  <c r="U96" i="6"/>
  <c r="U99" i="6"/>
  <c r="U51" i="6"/>
  <c r="U72" i="6"/>
  <c r="U75" i="6"/>
  <c r="U98" i="6"/>
  <c r="U59" i="6"/>
  <c r="U64" i="6"/>
  <c r="U68" i="6"/>
  <c r="U78" i="6"/>
  <c r="U80" i="6"/>
  <c r="U84" i="6"/>
  <c r="U86" i="6"/>
  <c r="U92" i="6"/>
  <c r="U94" i="6"/>
  <c r="U95" i="6"/>
  <c r="U56" i="6"/>
  <c r="U71" i="6"/>
  <c r="U105" i="6"/>
  <c r="U109" i="6"/>
  <c r="U113" i="6"/>
  <c r="U117" i="6"/>
  <c r="U121" i="6"/>
  <c r="U125" i="6"/>
  <c r="U137" i="6"/>
  <c r="U145" i="6"/>
  <c r="U160" i="6"/>
  <c r="U151" i="6"/>
  <c r="U165" i="6"/>
  <c r="U74" i="6"/>
  <c r="U90" i="6"/>
  <c r="U133" i="6"/>
  <c r="U139" i="6"/>
  <c r="U140" i="6"/>
  <c r="U155" i="6"/>
  <c r="U156" i="6"/>
  <c r="U159" i="6"/>
  <c r="U167" i="6"/>
  <c r="U168" i="6"/>
  <c r="U129" i="6"/>
  <c r="U147" i="6"/>
  <c r="U157" i="6"/>
  <c r="U50" i="6"/>
  <c r="U88" i="6"/>
  <c r="U100" i="6"/>
  <c r="U141" i="6"/>
  <c r="U149" i="6"/>
  <c r="U152" i="6"/>
  <c r="U153" i="6"/>
  <c r="U161" i="6"/>
  <c r="U82" i="6"/>
  <c r="U148" i="6"/>
  <c r="U30" i="6"/>
  <c r="U128" i="6"/>
  <c r="U143" i="6"/>
  <c r="U124" i="6"/>
  <c r="U120" i="6"/>
  <c r="U116" i="6"/>
  <c r="U162" i="6"/>
  <c r="U164" i="6"/>
  <c r="U158" i="6"/>
  <c r="U163" i="6"/>
  <c r="U131" i="6"/>
  <c r="U91" i="6"/>
  <c r="U130" i="6"/>
  <c r="U122" i="6"/>
  <c r="U114" i="6"/>
  <c r="U106" i="6"/>
  <c r="U119" i="6"/>
  <c r="U103" i="6"/>
  <c r="U67" i="6"/>
  <c r="U58" i="6"/>
  <c r="U55" i="6"/>
  <c r="U65" i="6"/>
  <c r="U57" i="6"/>
  <c r="U97" i="6"/>
  <c r="U73" i="6"/>
  <c r="U62" i="6"/>
  <c r="U34" i="6"/>
  <c r="U144" i="6"/>
  <c r="U102" i="6"/>
  <c r="U146" i="6"/>
  <c r="U136" i="6"/>
  <c r="U115" i="6"/>
  <c r="U93" i="6"/>
  <c r="U87" i="6"/>
  <c r="U85" i="6"/>
  <c r="U66" i="6"/>
  <c r="U77" i="6"/>
  <c r="U104" i="6"/>
  <c r="U132" i="6"/>
  <c r="U83" i="6"/>
  <c r="U126" i="6"/>
  <c r="U110" i="6"/>
  <c r="U127" i="6"/>
  <c r="U61" i="6"/>
  <c r="U33" i="6"/>
  <c r="U123" i="6"/>
  <c r="U81" i="6"/>
  <c r="U29" i="6"/>
  <c r="U142" i="6"/>
  <c r="U101" i="6"/>
  <c r="U134" i="6"/>
  <c r="U69" i="6"/>
  <c r="U112" i="6"/>
  <c r="U150" i="6"/>
  <c r="U154" i="6"/>
  <c r="U135" i="6"/>
  <c r="U79" i="6"/>
  <c r="U52" i="6"/>
  <c r="U70" i="6"/>
  <c r="U108" i="6"/>
  <c r="U166" i="6"/>
  <c r="U138" i="6"/>
  <c r="U118" i="6"/>
  <c r="U89" i="6"/>
  <c r="U111" i="6"/>
  <c r="U107" i="6"/>
  <c r="G10" i="6"/>
  <c r="X42" i="6" l="1"/>
  <c r="Y42" i="6" s="1"/>
  <c r="Z42" i="6" s="1"/>
  <c r="X134" i="6"/>
  <c r="X147" i="6"/>
  <c r="Y147" i="6" s="1"/>
  <c r="Z147" i="6" s="1"/>
  <c r="X81" i="6"/>
  <c r="Y81" i="6" s="1"/>
  <c r="Z81" i="6" s="1"/>
  <c r="X37" i="6"/>
  <c r="Y37" i="6" s="1"/>
  <c r="Z37" i="6" s="1"/>
  <c r="X34" i="6"/>
  <c r="X48" i="6"/>
  <c r="Y48" i="6" s="1"/>
  <c r="Z48" i="6" s="1"/>
  <c r="X39" i="6"/>
  <c r="Y39" i="6" s="1"/>
  <c r="X40" i="6"/>
  <c r="Y40" i="6" s="1"/>
  <c r="Z40" i="6" s="1"/>
  <c r="X32" i="6"/>
  <c r="Y32" i="6" s="1"/>
  <c r="Z32" i="6" s="1"/>
  <c r="X31" i="6"/>
  <c r="Y31" i="6" s="1"/>
  <c r="X47" i="6"/>
  <c r="Y47" i="6" s="1"/>
  <c r="Z47" i="6" s="1"/>
  <c r="X160" i="6"/>
  <c r="Y160" i="6" s="1"/>
  <c r="Z160" i="6" s="1"/>
  <c r="X91" i="6"/>
  <c r="Y91" i="6" s="1"/>
  <c r="Z91" i="6" s="1"/>
  <c r="X63" i="6"/>
  <c r="Y63" i="6" s="1"/>
  <c r="Z63" i="6" s="1"/>
  <c r="X117" i="6"/>
  <c r="Y117" i="6" s="1"/>
  <c r="Z117" i="6" s="1"/>
  <c r="X90" i="6"/>
  <c r="Y90" i="6" s="1"/>
  <c r="Z90" i="6" s="1"/>
  <c r="X100" i="6"/>
  <c r="Y100" i="6" s="1"/>
  <c r="Z100" i="6" s="1"/>
  <c r="X112" i="6"/>
  <c r="Y112" i="6" s="1"/>
  <c r="Z112" i="6" s="1"/>
  <c r="X132" i="6"/>
  <c r="Y132" i="6" s="1"/>
  <c r="Z132" i="6" s="1"/>
  <c r="X128" i="6"/>
  <c r="Y128" i="6" s="1"/>
  <c r="Z128" i="6" s="1"/>
  <c r="X166" i="6"/>
  <c r="Y166" i="6" s="1"/>
  <c r="Z166" i="6" s="1"/>
  <c r="X122" i="6"/>
  <c r="Y122" i="6" s="1"/>
  <c r="Z122" i="6" s="1"/>
  <c r="X138" i="6"/>
  <c r="Y138" i="6" s="1"/>
  <c r="Z138" i="6" s="1"/>
  <c r="X52" i="6"/>
  <c r="Y52" i="6" s="1"/>
  <c r="Z52" i="6" s="1"/>
  <c r="X64" i="6"/>
  <c r="Y64" i="6" s="1"/>
  <c r="Z64" i="6" s="1"/>
  <c r="X46" i="6"/>
  <c r="Y46" i="6" s="1"/>
  <c r="Z46" i="6" s="1"/>
  <c r="X43" i="6"/>
  <c r="Y43" i="6" s="1"/>
  <c r="X45" i="6"/>
  <c r="Y45" i="6" s="1"/>
  <c r="X44" i="6"/>
  <c r="Y44" i="6" s="1"/>
  <c r="Z44" i="6" s="1"/>
  <c r="X140" i="6"/>
  <c r="Y140" i="6" s="1"/>
  <c r="Z140" i="6" s="1"/>
  <c r="X104" i="6"/>
  <c r="Y104" i="6" s="1"/>
  <c r="Z104" i="6" s="1"/>
  <c r="X145" i="6"/>
  <c r="Y145" i="6" s="1"/>
  <c r="Z145" i="6" s="1"/>
  <c r="X155" i="6"/>
  <c r="Y155" i="6" s="1"/>
  <c r="Z155" i="6" s="1"/>
  <c r="X59" i="6"/>
  <c r="Y59" i="6" s="1"/>
  <c r="Z59" i="6" s="1"/>
  <c r="X107" i="6"/>
  <c r="Y107" i="6" s="1"/>
  <c r="X137" i="6"/>
  <c r="Y137" i="6" s="1"/>
  <c r="Z137" i="6" s="1"/>
  <c r="X131" i="6"/>
  <c r="Y131" i="6" s="1"/>
  <c r="Z131" i="6" s="1"/>
  <c r="X60" i="6"/>
  <c r="Y60" i="6" s="1"/>
  <c r="Z60" i="6" s="1"/>
  <c r="X159" i="6"/>
  <c r="Y159" i="6" s="1"/>
  <c r="Z159" i="6" s="1"/>
  <c r="X29" i="6"/>
  <c r="Y29" i="6" s="1"/>
  <c r="Z29" i="6" s="1"/>
  <c r="X158" i="6"/>
  <c r="Y158" i="6" s="1"/>
  <c r="Z158" i="6" s="1"/>
  <c r="X113" i="6"/>
  <c r="Y113" i="6" s="1"/>
  <c r="Z113" i="6" s="1"/>
  <c r="X51" i="6"/>
  <c r="Y51" i="6" s="1"/>
  <c r="Z51" i="6" s="1"/>
  <c r="X94" i="6"/>
  <c r="Y94" i="6" s="1"/>
  <c r="Z94" i="6" s="1"/>
  <c r="X116" i="6"/>
  <c r="Y116" i="6" s="1"/>
  <c r="X102" i="6"/>
  <c r="Y102" i="6" s="1"/>
  <c r="Z102" i="6" s="1"/>
  <c r="X85" i="6"/>
  <c r="Y85" i="6" s="1"/>
  <c r="Z85" i="6" s="1"/>
  <c r="X164" i="6"/>
  <c r="Y164" i="6" s="1"/>
  <c r="X133" i="6"/>
  <c r="Y133" i="6" s="1"/>
  <c r="Z133" i="6" s="1"/>
  <c r="X139" i="6"/>
  <c r="Y139" i="6" s="1"/>
  <c r="Z139" i="6" s="1"/>
  <c r="X157" i="6"/>
  <c r="Y157" i="6" s="1"/>
  <c r="Z157" i="6" s="1"/>
  <c r="X153" i="6"/>
  <c r="Y153" i="6" s="1"/>
  <c r="Z153" i="6" s="1"/>
  <c r="X76" i="6"/>
  <c r="Y76" i="6" s="1"/>
  <c r="X84" i="6"/>
  <c r="Y84" i="6" s="1"/>
  <c r="Z84" i="6" s="1"/>
  <c r="X61" i="6"/>
  <c r="Y61" i="6" s="1"/>
  <c r="Z61" i="6" s="1"/>
  <c r="X119" i="6"/>
  <c r="Y119" i="6" s="1"/>
  <c r="Z119" i="6" s="1"/>
  <c r="X143" i="6"/>
  <c r="Y143" i="6" s="1"/>
  <c r="Z143" i="6" s="1"/>
  <c r="X70" i="6"/>
  <c r="Y70" i="6" s="1"/>
  <c r="X148" i="6"/>
  <c r="Y148" i="6" s="1"/>
  <c r="Z148" i="6" s="1"/>
  <c r="X118" i="6"/>
  <c r="Y118" i="6" s="1"/>
  <c r="Z118" i="6" s="1"/>
  <c r="X77" i="6"/>
  <c r="Y77" i="6" s="1"/>
  <c r="Z77" i="6" s="1"/>
  <c r="X36" i="6"/>
  <c r="Y36" i="6" s="1"/>
  <c r="Z36" i="6" s="1"/>
  <c r="X50" i="6"/>
  <c r="X168" i="6"/>
  <c r="Y168" i="6" s="1"/>
  <c r="Z168" i="6" s="1"/>
  <c r="X125" i="6"/>
  <c r="Y125" i="6" s="1"/>
  <c r="Z125" i="6" s="1"/>
  <c r="X109" i="6"/>
  <c r="Y109" i="6" s="1"/>
  <c r="Z109" i="6" s="1"/>
  <c r="X66" i="6"/>
  <c r="Y66" i="6" s="1"/>
  <c r="Z66" i="6" s="1"/>
  <c r="X55" i="6"/>
  <c r="Y55" i="6" s="1"/>
  <c r="Z55" i="6" s="1"/>
  <c r="Y34" i="6"/>
  <c r="Z34" i="6" s="1"/>
  <c r="X99" i="6"/>
  <c r="Y99" i="6" s="1"/>
  <c r="Z99" i="6" s="1"/>
  <c r="X89" i="6"/>
  <c r="Y89" i="6" s="1"/>
  <c r="Z89" i="6" s="1"/>
  <c r="X121" i="6"/>
  <c r="Y121" i="6" s="1"/>
  <c r="X105" i="6"/>
  <c r="Y105" i="6" s="1"/>
  <c r="X162" i="6"/>
  <c r="Y162" i="6" s="1"/>
  <c r="Z162" i="6" s="1"/>
  <c r="X114" i="6"/>
  <c r="Y114" i="6" s="1"/>
  <c r="Z114" i="6" s="1"/>
  <c r="X96" i="6"/>
  <c r="Y96" i="6" s="1"/>
  <c r="X93" i="6"/>
  <c r="Y93" i="6" s="1"/>
  <c r="X78" i="6"/>
  <c r="Y78" i="6" s="1"/>
  <c r="X86" i="6"/>
  <c r="Y86" i="6" s="1"/>
  <c r="X115" i="6"/>
  <c r="Y115" i="6" s="1"/>
  <c r="Z115" i="6" s="1"/>
  <c r="X79" i="6"/>
  <c r="Y79" i="6" s="1"/>
  <c r="Z79" i="6" s="1"/>
  <c r="X142" i="6"/>
  <c r="Y142" i="6" s="1"/>
  <c r="Z142" i="6" s="1"/>
  <c r="X98" i="6"/>
  <c r="Y98" i="6" s="1"/>
  <c r="X87" i="6"/>
  <c r="X62" i="6"/>
  <c r="Y62" i="6" s="1"/>
  <c r="Z62" i="6" s="1"/>
  <c r="X97" i="6"/>
  <c r="Y97" i="6" s="1"/>
  <c r="X30" i="6"/>
  <c r="Y30" i="6" s="1"/>
  <c r="Z30" i="6" s="1"/>
  <c r="D9" i="13"/>
  <c r="I11" i="6"/>
  <c r="E9" i="13" s="1"/>
  <c r="X154" i="6"/>
  <c r="Y154" i="6" s="1"/>
  <c r="Z154" i="6" s="1"/>
  <c r="Y134" i="6"/>
  <c r="Z134" i="6" s="1"/>
  <c r="X146" i="6"/>
  <c r="Y146" i="6" s="1"/>
  <c r="Z146" i="6" s="1"/>
  <c r="X72" i="6"/>
  <c r="Y72" i="6" s="1"/>
  <c r="Z72" i="6" s="1"/>
  <c r="X71" i="6"/>
  <c r="Y71" i="6" s="1"/>
  <c r="Z71" i="6" s="1"/>
  <c r="X67" i="6"/>
  <c r="Y67" i="6" s="1"/>
  <c r="Z67" i="6" s="1"/>
  <c r="X101" i="6"/>
  <c r="Y101" i="6" s="1"/>
  <c r="Z101" i="6" s="1"/>
  <c r="X83" i="6"/>
  <c r="Y83" i="6" s="1"/>
  <c r="Z83" i="6" s="1"/>
  <c r="X144" i="6"/>
  <c r="Y144" i="6" s="1"/>
  <c r="Z144" i="6" s="1"/>
  <c r="X130" i="6"/>
  <c r="Y130" i="6" s="1"/>
  <c r="X57" i="6"/>
  <c r="Y57" i="6" s="1"/>
  <c r="X151" i="6"/>
  <c r="Y151" i="6" s="1"/>
  <c r="Z151" i="6" s="1"/>
  <c r="X126" i="6"/>
  <c r="Y126" i="6" s="1"/>
  <c r="X149" i="6"/>
  <c r="Y149" i="6" s="1"/>
  <c r="Z149" i="6" s="1"/>
  <c r="X69" i="6"/>
  <c r="Y69" i="6" s="1"/>
  <c r="Z69" i="6" s="1"/>
  <c r="X88" i="6"/>
  <c r="Y88" i="6" s="1"/>
  <c r="X73" i="6"/>
  <c r="Y73" i="6" s="1"/>
  <c r="X80" i="6"/>
  <c r="X103" i="6"/>
  <c r="Y103" i="6" s="1"/>
  <c r="Z103" i="6" s="1"/>
  <c r="X135" i="6"/>
  <c r="Y135" i="6" s="1"/>
  <c r="Z135" i="6" s="1"/>
  <c r="X156" i="6"/>
  <c r="Y156" i="6" s="1"/>
  <c r="Z156" i="6" s="1"/>
  <c r="X65" i="6"/>
  <c r="D8" i="13"/>
  <c r="I10" i="6"/>
  <c r="E8" i="13" s="1"/>
  <c r="X129" i="6"/>
  <c r="Y129" i="6" s="1"/>
  <c r="Z129" i="6" s="1"/>
  <c r="X74" i="6"/>
  <c r="X124" i="6"/>
  <c r="Y124" i="6" s="1"/>
  <c r="Z124" i="6" s="1"/>
  <c r="X58" i="6"/>
  <c r="Y58" i="6" s="1"/>
  <c r="X136" i="6"/>
  <c r="X108" i="6"/>
  <c r="X95" i="6"/>
  <c r="Y95" i="6" s="1"/>
  <c r="X152" i="6"/>
  <c r="Y152" i="6" s="1"/>
  <c r="X75" i="6"/>
  <c r="Y75" i="6" s="1"/>
  <c r="X127" i="6"/>
  <c r="Y127" i="6" s="1"/>
  <c r="Z127" i="6" s="1"/>
  <c r="X106" i="6"/>
  <c r="Y106" i="6" s="1"/>
  <c r="X167" i="6"/>
  <c r="Y167" i="6" s="1"/>
  <c r="X110" i="6"/>
  <c r="Y110" i="6" s="1"/>
  <c r="X165" i="6"/>
  <c r="Y165" i="6" s="1"/>
  <c r="Z165" i="6" s="1"/>
  <c r="X150" i="6"/>
  <c r="Y150" i="6" s="1"/>
  <c r="Z150" i="6" s="1"/>
  <c r="X161" i="6"/>
  <c r="Y161" i="6" s="1"/>
  <c r="X141" i="6"/>
  <c r="Y141" i="6" s="1"/>
  <c r="X33" i="6"/>
  <c r="Y33" i="6" s="1"/>
  <c r="X82" i="6"/>
  <c r="Y82" i="6" s="1"/>
  <c r="X56" i="6"/>
  <c r="Y56" i="6" s="1"/>
  <c r="X92" i="6"/>
  <c r="Y92" i="6" s="1"/>
  <c r="Z92" i="6" s="1"/>
  <c r="X68" i="6"/>
  <c r="Y68" i="6" s="1"/>
  <c r="X123" i="6"/>
  <c r="Y123" i="6" s="1"/>
  <c r="X111" i="6"/>
  <c r="Y111" i="6" s="1"/>
  <c r="Z111" i="6" s="1"/>
  <c r="X120" i="6"/>
  <c r="Y120" i="6" s="1"/>
  <c r="X163" i="6"/>
  <c r="G9" i="6"/>
  <c r="G8" i="6"/>
  <c r="I8" i="6" l="1"/>
  <c r="E6" i="13" s="1"/>
  <c r="Z39" i="6"/>
  <c r="Z31" i="6"/>
  <c r="Z45" i="6"/>
  <c r="Z43" i="6"/>
  <c r="Z105" i="6"/>
  <c r="E10" i="22"/>
  <c r="F10" i="22" s="1"/>
  <c r="E5" i="22"/>
  <c r="F5" i="22" s="1"/>
  <c r="E8" i="22"/>
  <c r="F8" i="22" s="1"/>
  <c r="Z93" i="6"/>
  <c r="Z70" i="6"/>
  <c r="Y50" i="6"/>
  <c r="Z50" i="6" s="1"/>
  <c r="Z107" i="6"/>
  <c r="Z88" i="6"/>
  <c r="Z116" i="6"/>
  <c r="Z76" i="6"/>
  <c r="Z96" i="6"/>
  <c r="Z164" i="6"/>
  <c r="Z97" i="6"/>
  <c r="Z82" i="6"/>
  <c r="Z106" i="6"/>
  <c r="Z130" i="6"/>
  <c r="Z78" i="6"/>
  <c r="Z167" i="6"/>
  <c r="Z98" i="6"/>
  <c r="Z121" i="6"/>
  <c r="Z126" i="6"/>
  <c r="Z86" i="6"/>
  <c r="Z73" i="6"/>
  <c r="Z161" i="6"/>
  <c r="Y87" i="6"/>
  <c r="Z87" i="6" s="1"/>
  <c r="Y136" i="6"/>
  <c r="Z136" i="6" s="1"/>
  <c r="Z58" i="6"/>
  <c r="Y163" i="6"/>
  <c r="Z163" i="6" s="1"/>
  <c r="Z56" i="6"/>
  <c r="Z141" i="6"/>
  <c r="Z57" i="6"/>
  <c r="Y74" i="6"/>
  <c r="Z74" i="6" s="1"/>
  <c r="Z110" i="6"/>
  <c r="Z152" i="6"/>
  <c r="Z120" i="6"/>
  <c r="Z33" i="6"/>
  <c r="Y65" i="6"/>
  <c r="Z65" i="6" s="1"/>
  <c r="Z123" i="6"/>
  <c r="Y108" i="6"/>
  <c r="Z108" i="6" s="1"/>
  <c r="Z75" i="6"/>
  <c r="Z68" i="6"/>
  <c r="Z95" i="6"/>
  <c r="Y80" i="6"/>
  <c r="Z80" i="6" s="1"/>
  <c r="D7" i="13"/>
  <c r="I9" i="6"/>
  <c r="E7" i="13" s="1"/>
  <c r="G7" i="6"/>
  <c r="D6" i="13"/>
  <c r="G14" i="6" l="1"/>
  <c r="E7" i="22"/>
  <c r="F7" i="22" s="1"/>
  <c r="E9" i="22"/>
  <c r="F9" i="22" s="1"/>
  <c r="D5" i="13"/>
  <c r="I7" i="6"/>
  <c r="E5" i="13" s="1"/>
  <c r="D15" i="13" l="1"/>
  <c r="I14" i="6"/>
  <c r="E12" i="13" s="1"/>
  <c r="D12" i="13" l="1"/>
  <c r="E6" i="22" l="1"/>
  <c r="F6" i="22" s="1"/>
  <c r="D16" i="13"/>
  <c r="I19" i="6" l="1"/>
  <c r="G20" i="6"/>
  <c r="G21" i="6"/>
  <c r="D17" i="13"/>
  <c r="I21" i="6" l="1"/>
  <c r="G22" i="6"/>
  <c r="I22" i="6" s="1"/>
  <c r="D18" i="13"/>
  <c r="I20" i="6"/>
  <c r="D19" i="13"/>
  <c r="G23" i="6" l="1"/>
  <c r="D20" i="13"/>
  <c r="G17" i="16"/>
  <c r="D21" i="13" l="1"/>
  <c r="F16" i="13"/>
  <c r="G19" i="16"/>
  <c r="F17" i="13" s="1"/>
  <c r="F15" i="13"/>
  <c r="G20" i="16"/>
  <c r="F18" i="13" s="1"/>
  <c r="G21" i="16" l="1"/>
  <c r="F19" i="13" s="1"/>
  <c r="G22" i="16" l="1"/>
  <c r="G23" i="16" l="1"/>
  <c r="F21" i="13" s="1"/>
  <c r="F20" i="13"/>
  <c r="G10" i="26" l="1"/>
  <c r="G14" i="26" s="1"/>
  <c r="I14" i="26" s="1"/>
  <c r="G19" i="26" l="1"/>
  <c r="I19" i="26" s="1"/>
  <c r="I10" i="26"/>
  <c r="G20" i="26" l="1"/>
  <c r="I20" i="26" s="1"/>
  <c r="G21" i="26" l="1"/>
  <c r="I21" i="26" s="1"/>
  <c r="G22" i="26" l="1"/>
  <c r="I22" i="26" s="1"/>
  <c r="G23" i="2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7" authorId="0" shapeId="0" xr:uid="{3EBF6C9E-1FB0-42FA-BE48-7E7DEB08848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Gæti hafa aukist um 50-60 íbúðir</t>
        </r>
      </text>
    </comment>
    <comment ref="I27" authorId="0" shapeId="0" xr:uid="{60F7C147-A3D0-4A21-BF0D-08C5A32A357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ágiskun, gott að fá mat byggingarfulltrúa</t>
        </r>
      </text>
    </comment>
    <comment ref="J27" authorId="0" shapeId="0" xr:uid="{F022C03F-110A-4187-A821-13A8AAF428E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Samræmt við skjal húsnæðisáætlunar</t>
        </r>
      </text>
    </comment>
    <comment ref="H58" authorId="0" shapeId="0" xr:uid="{8F477EFE-FA93-49D7-A193-17FAFE371EF6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Núverandi fjölbýlishús syðst á reitnum</t>
        </r>
      </text>
    </comment>
    <comment ref="G71" authorId="0" shapeId="0" xr:uid="{E338A85D-3BE1-447B-AB92-03DD82FA0D9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 þetta að vera 230?</t>
        </r>
      </text>
    </comment>
    <comment ref="H71" authorId="0" shapeId="0" xr:uid="{5C15741F-EE1F-4B06-8824-9139DCB311E4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Breytti úr 228 í 328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7" authorId="0" shapeId="0" xr:uid="{BEE616C9-761D-4EBF-ABFD-F83C34CA30FF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Gæti hafa aukist um 50-60 íbúðir</t>
        </r>
      </text>
    </comment>
    <comment ref="I27" authorId="0" shapeId="0" xr:uid="{5013FF2F-AF3A-4372-B754-9768CC5A50CD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ágiskun, gott að fá mat byggingarfulltrúa</t>
        </r>
      </text>
    </comment>
    <comment ref="J27" authorId="0" shapeId="0" xr:uid="{A2E7EEFC-7BF0-434F-8486-12F900A40348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Samræmt við skjal húsnæðisáætlunar</t>
        </r>
      </text>
    </comment>
    <comment ref="G29" authorId="0" shapeId="0" xr:uid="{13CA6AC3-BDB0-41A7-AE52-C0115266C827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 þetta að vera 230?</t>
        </r>
      </text>
    </comment>
    <comment ref="H29" authorId="0" shapeId="0" xr:uid="{5CE3AC56-DC3A-4B50-ABBC-350CF88CBA2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Breytti úr 228 í 328</t>
        </r>
      </text>
    </comment>
    <comment ref="H36" authorId="0" shapeId="0" xr:uid="{48D0A9A0-0F2B-4309-88A2-CB32EB375849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Uppl. Frá byggingarfulltrúa</t>
        </r>
      </text>
    </comment>
    <comment ref="I36" authorId="0" shapeId="0" xr:uid="{F7ADFCAC-074A-4621-923B-1AE2E2FE883C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Uppl. Frá byggingarfulltrúa</t>
        </r>
      </text>
    </comment>
    <comment ref="H37" authorId="0" shapeId="0" xr:uid="{8F70995A-93B4-424F-A3E0-1EA0360D791E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Uppl. Frá byggingarfulltrúa</t>
        </r>
      </text>
    </comment>
    <comment ref="I37" authorId="0" shapeId="0" xr:uid="{097C1167-6303-46E3-9353-8B8AFC8814FC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Uppl. Frá byggingarfulltrúa</t>
        </r>
      </text>
    </comment>
    <comment ref="H42" authorId="0" shapeId="0" xr:uid="{E42DABC6-1F67-4597-8865-62ACDC459C29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Núverandi fjölbýlishús syðst á reitnum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D49" authorId="0" shapeId="0" xr:uid="{E2B42DE8-AAA6-4DEC-8C52-8F9BDA9881BA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Ath. með kæru og úrskurð þar um</t>
        </r>
      </text>
    </comment>
    <comment ref="G50" authorId="0" shapeId="0" xr:uid="{B048E28A-7EB5-4FC7-88AA-0CF23A51F441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Áætluð tala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29" authorId="0" shapeId="0" xr:uid="{2F73F2F7-21F5-4216-9BA0-B04883BB7F7D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 þetta að vera 230?</t>
        </r>
      </text>
    </comment>
    <comment ref="H29" authorId="0" shapeId="0" xr:uid="{699A8992-26C4-4702-B463-9B33E171B62D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Breytti úr 228 í 328</t>
        </r>
      </text>
    </comment>
    <comment ref="J29" authorId="0" shapeId="0" xr:uid="{FA2D3907-5B8B-4B67-B1A2-C107767A9B7F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þetta ekki eiginlega alveg fullbyggt hverfi?</t>
        </r>
      </text>
    </comment>
    <comment ref="H30" authorId="0" shapeId="0" xr:uid="{1D5E07DF-84BB-430F-B9F8-4B82BF8FBE18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Er þetta ekki nýtt skipulag í þróun?</t>
        </r>
      </text>
    </comment>
    <comment ref="G43" authorId="0" shapeId="0" xr:uid="{85694735-B45B-4171-A34C-3227275D104B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Sett inn til þess að hafa eitthvað - vinsamlegast endurskoða</t>
        </r>
      </text>
    </comment>
    <comment ref="G44" authorId="0" shapeId="0" xr:uid="{79A9DC72-EB88-4E61-8464-34192109860F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Tekið úr 2018 skjalinu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Samúel Torfi Pétursson</author>
  </authors>
  <commentList>
    <comment ref="G39" authorId="0" shapeId="0" xr:uid="{5DFD1D8B-4F0F-4B7F-854C-A9DC79F30274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Áætlað að jafn mikið af atvinnuhúsnæði verði fjarlægt og það húsnæði sem er byggt í staðinn. Endurskoðist þegar deiliskipulagsvinna er lengra komin.</t>
        </r>
      </text>
    </comment>
    <comment ref="G40" authorId="0" shapeId="0" xr:uid="{8FDB723C-4274-4EA4-8090-A2D90933DBAF}">
      <text>
        <r>
          <rPr>
            <b/>
            <sz val="9"/>
            <color indexed="81"/>
            <rFont val="Tahoma"/>
            <family val="2"/>
          </rPr>
          <t>Samúel Torfi Pétursson:</t>
        </r>
        <r>
          <rPr>
            <sz val="9"/>
            <color indexed="81"/>
            <rFont val="Tahoma"/>
            <family val="2"/>
          </rPr>
          <t xml:space="preserve">
Áætluð tala</t>
        </r>
      </text>
    </comment>
  </commentList>
</comments>
</file>

<file path=xl/sharedStrings.xml><?xml version="1.0" encoding="utf-8"?>
<sst xmlns="http://schemas.openxmlformats.org/spreadsheetml/2006/main" count="1176" uniqueCount="326">
  <si>
    <t>Staða</t>
  </si>
  <si>
    <t>Borgarhluti</t>
  </si>
  <si>
    <t>Skólahverfi</t>
  </si>
  <si>
    <t>Nr.</t>
  </si>
  <si>
    <t>Íbúðir</t>
  </si>
  <si>
    <t>Samtals</t>
  </si>
  <si>
    <t>Fjöldi íbúða</t>
  </si>
  <si>
    <t>Heildarmagn*</t>
  </si>
  <si>
    <t>Meðalstærð</t>
  </si>
  <si>
    <t>Hlutfall</t>
  </si>
  <si>
    <t>Húsnæðisfélög</t>
  </si>
  <si>
    <t>Húsnæðisfélag</t>
  </si>
  <si>
    <r>
      <t>(m</t>
    </r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</si>
  <si>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húsnæðisfélaga (%)</t>
  </si>
  <si>
    <t>(fjöldi)</t>
  </si>
  <si>
    <t>Almennar leiguíbúðir</t>
  </si>
  <si>
    <t>Búseturéttaríbúðir</t>
  </si>
  <si>
    <t>Stúdentaíbúðir</t>
  </si>
  <si>
    <t>Eldri borgarar</t>
  </si>
  <si>
    <t>Hjúkrunaríbúðir</t>
  </si>
  <si>
    <t xml:space="preserve">  </t>
  </si>
  <si>
    <t>Allir</t>
  </si>
  <si>
    <t>Öll</t>
  </si>
  <si>
    <t>T á markað</t>
  </si>
  <si>
    <t>Hönnun (t)</t>
  </si>
  <si>
    <t>∆ UH (t)</t>
  </si>
  <si>
    <t>Íb. 2021</t>
  </si>
  <si>
    <t>Íb. 2022</t>
  </si>
  <si>
    <t>Íb. 2023</t>
  </si>
  <si>
    <t>Íb. 2024</t>
  </si>
  <si>
    <t>Íb. 2020</t>
  </si>
  <si>
    <t>% 2020</t>
  </si>
  <si>
    <t>% 2021</t>
  </si>
  <si>
    <t>% 2022</t>
  </si>
  <si>
    <t>% 2023</t>
  </si>
  <si>
    <t>% 2024</t>
  </si>
  <si>
    <t>2020 (Q3-Q4)</t>
  </si>
  <si>
    <t>2023</t>
  </si>
  <si>
    <t>2024</t>
  </si>
  <si>
    <t>Deiliskipulag í vinnslu</t>
  </si>
  <si>
    <t>Þróunarsvæði</t>
  </si>
  <si>
    <t>Breyting (%)</t>
  </si>
  <si>
    <t>Uppbyggingarfasi / íbúðir fullgerðar og á markað</t>
  </si>
  <si>
    <t>2020 (6 mán. Q3-Q4)</t>
  </si>
  <si>
    <t>Meðaltal pr. ár, 2020-2024 (4,5 ár)</t>
  </si>
  <si>
    <t>Svæði í skipulagsferli</t>
  </si>
  <si>
    <t>Skýring</t>
  </si>
  <si>
    <t>Framtíðarsvæði</t>
  </si>
  <si>
    <t>Heimildir á sv. þar sem framkv. eru hafnar</t>
  </si>
  <si>
    <t>Heimildir á sv. þar sem framkvæmdir eru ekki hafnar</t>
  </si>
  <si>
    <t>Heimildir í samþykktu deiliskipulagi, alls</t>
  </si>
  <si>
    <t>Uppbyggingarfasi / húsnæði fullgert og á markað</t>
  </si>
  <si>
    <t>Samþykkt deiliskipulag, frkv. ekki hafnar</t>
  </si>
  <si>
    <t>metið síðar</t>
  </si>
  <si>
    <t>í nánd BL</t>
  </si>
  <si>
    <r>
      <t>m</t>
    </r>
    <r>
      <rPr>
        <b/>
        <vertAlign val="superscript"/>
        <sz val="11"/>
        <rFont val="Calibri"/>
        <family val="2"/>
        <scheme val="minor"/>
      </rPr>
      <t>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</si>
  <si>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2020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</si>
  <si>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2021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</si>
  <si>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2022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</si>
  <si>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2023</t>
    </r>
  </si>
  <si>
    <r>
      <t>m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2024</t>
    </r>
  </si>
  <si>
    <t>Heimildir</t>
  </si>
  <si>
    <t>3. ársfjórðungur 2018</t>
  </si>
  <si>
    <t>Byggingarreitir 2018: Yfirlit. Staða verkefna</t>
  </si>
  <si>
    <t>Afgangur</t>
  </si>
  <si>
    <t>Athugasemdir</t>
  </si>
  <si>
    <t>A Byggingarsvæði á framkvæmdastigi</t>
  </si>
  <si>
    <t>Þær íbúðir sem eru í byggingu núna.</t>
  </si>
  <si>
    <t>Félagslegar íbúðir</t>
  </si>
  <si>
    <t>ASÍ-íbúðir</t>
  </si>
  <si>
    <t>B Byggingarsvæði á framkvæmdastigi</t>
  </si>
  <si>
    <t>Byggingarhæf svæði þar sem hægt er að gefa út byggingarleyfi strax um umsókn berst.</t>
  </si>
  <si>
    <t>Alls:</t>
  </si>
  <si>
    <t>C Samþykkt deiliskipulag</t>
  </si>
  <si>
    <t xml:space="preserve">Deiliskipulag liggur fyrir en svæðið ekki byggingarhæft. </t>
  </si>
  <si>
    <t>D Svæði í skipulagsferli</t>
  </si>
  <si>
    <t>Formlegt deiliskipulagsferlið er hafið, stefna sveitarfélagsins liggur fyrir í grófum dráttum en eftir er að ljúka skipulagi.</t>
  </si>
  <si>
    <t>E Þróunarsvæði</t>
  </si>
  <si>
    <t>Hugmyndavinna - samkeppnir/pælingar</t>
  </si>
  <si>
    <t>* Áætlað heildarflatarmál íbúðarhúsnæðis, birtar stærðir (nettó). Brúttóstærðir í deiliskipulagi lækkaðar niður 10-15% vegna sameigna ofl.</t>
  </si>
  <si>
    <t>2018 (Q3)</t>
  </si>
  <si>
    <t>Verkefni / svæði</t>
  </si>
  <si>
    <t>% frá 2018</t>
  </si>
  <si>
    <t>Áætlað fullgert húsnæði 2020-2024, á ári og samtals.</t>
  </si>
  <si>
    <t>Áætlað fullgert 2020-2024, á ári og samtals</t>
  </si>
  <si>
    <t>Hafnarfjörður</t>
  </si>
  <si>
    <t>Skarðshlíð</t>
  </si>
  <si>
    <t>Vellir 7</t>
  </si>
  <si>
    <t>Vellir 3</t>
  </si>
  <si>
    <t>Útgefin byggingaleyfi 2017</t>
  </si>
  <si>
    <t>Útgefin byggingaleyfi 2018</t>
  </si>
  <si>
    <t>Ásland 3</t>
  </si>
  <si>
    <t xml:space="preserve">Skarðshlíð 1. áfangi </t>
  </si>
  <si>
    <t>80-120</t>
  </si>
  <si>
    <t>Skarðshlíð 2.áfangi</t>
  </si>
  <si>
    <t>100-280</t>
  </si>
  <si>
    <t xml:space="preserve">Skarðshlíð 3. áfangi </t>
  </si>
  <si>
    <t>Vellir 5</t>
  </si>
  <si>
    <t>Vellir 6</t>
  </si>
  <si>
    <t>Hraun-Miðbær</t>
  </si>
  <si>
    <t>Öldur/Kinnar</t>
  </si>
  <si>
    <t xml:space="preserve">Suðurgata </t>
  </si>
  <si>
    <t>Lækjargata 2</t>
  </si>
  <si>
    <t xml:space="preserve"> </t>
  </si>
  <si>
    <t>Hraun vestur</t>
  </si>
  <si>
    <t>Hamranes</t>
  </si>
  <si>
    <t>Hjallabraut</t>
  </si>
  <si>
    <t>Flensborgarhöfn</t>
  </si>
  <si>
    <t>Vestubær</t>
  </si>
  <si>
    <t>Ásland 4 og 5</t>
  </si>
  <si>
    <t>Miðsvæði Áslands</t>
  </si>
  <si>
    <t>Hringbraut</t>
  </si>
  <si>
    <t>Óla Run tún</t>
  </si>
  <si>
    <t>Tjarnarvellir</t>
  </si>
  <si>
    <t>Lyngbarð</t>
  </si>
  <si>
    <t>Hrafnista</t>
  </si>
  <si>
    <t>Fjöldi</t>
  </si>
  <si>
    <t>Skipulögð svæði á framkvæmdastigi</t>
  </si>
  <si>
    <t>Þegar fullgert (á matsstigi 5-7)</t>
  </si>
  <si>
    <t>Á framkvæmdastigi (á matsstigi 1-4)</t>
  </si>
  <si>
    <t>Heimildir í samþykktu deiliskipulagi (DSK), alls</t>
  </si>
  <si>
    <t>DSK svæði: gatnagerð lokið/í vinnslu og framkv. hafnar</t>
  </si>
  <si>
    <t>DSK svæði: gatnagerð ekki hafin</t>
  </si>
  <si>
    <t>Þróunarsvæði, áætlaðar heimildir</t>
  </si>
  <si>
    <t>Framtíðarsvæði/lauslegar hugmyndir, áætlaðar heimildir</t>
  </si>
  <si>
    <t>Mstig 5-7</t>
  </si>
  <si>
    <t>Mstig 1-4</t>
  </si>
  <si>
    <t>SKÝRINGAR / LEIÐBEININGAR</t>
  </si>
  <si>
    <t>Skýringar á reitum til útfyllingar</t>
  </si>
  <si>
    <t>Hér þarf að lista upp skipulags-/þróunarsvæði  í sveitarfélaginu. Mörg smá uppbyggingarverkefni / þéttingarverkefni má gjarnan sameina í eitt verkefni.</t>
  </si>
  <si>
    <t>Hér þurfa fulltrúar skipulags- og byggingarembætta að slá inn sitt mat á fjölda íbúða eða magn fermetra. Að auki mat á tímatengdum þáttum fyrir uppb. næstu ára.</t>
  </si>
  <si>
    <t>Hér þurfa fulltrúar skipulags- og byggingarembætta að slá inn sitt mat á stöðu uppbyggingar og/eða skipulags fyrir viðkomandi svæði, frá 1-5.</t>
  </si>
  <si>
    <t>Verkefni sem eru við það að hverfa út af listanum þar sem uppbyggingu er við að ljúka/lokið má gjarnan merkja sérstaklega</t>
  </si>
  <si>
    <t>Nánari skýringar á reitum til ákvörðunar á magni og tímasetningu íbúða á tímabilinu 2020 (Q3-4) fram til 2024</t>
  </si>
  <si>
    <t>∆ T (ár)</t>
  </si>
  <si>
    <r>
      <t>Áætlaður fjöldi ára (</t>
    </r>
    <r>
      <rPr>
        <i/>
        <u/>
        <sz val="11"/>
        <rFont val="Times New Roman"/>
        <family val="1"/>
      </rPr>
      <t>mælt í hálfum og heilum árum</t>
    </r>
    <r>
      <rPr>
        <i/>
        <sz val="11"/>
        <rFont val="Times New Roman"/>
        <family val="1"/>
      </rPr>
      <t xml:space="preserve">) </t>
    </r>
    <r>
      <rPr>
        <i/>
        <u/>
        <sz val="11"/>
        <rFont val="Times New Roman"/>
        <family val="1"/>
      </rPr>
      <t>frá fyrstu fullgerðu íbúðum/fermetrum í síðustu fullgerðu íbúðir/fermetra</t>
    </r>
    <r>
      <rPr>
        <i/>
        <sz val="11"/>
        <rFont val="Times New Roman"/>
        <family val="1"/>
      </rPr>
      <t>á viðkomandi svæði.*</t>
    </r>
  </si>
  <si>
    <t>∆ T (mán)</t>
  </si>
  <si>
    <r>
      <t>Áætlaður fjöldi mánaða frá fyrstu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 xml:space="preserve"> í síðustu fullgerðu m</t>
    </r>
    <r>
      <rPr>
        <i/>
        <vertAlign val="superscript"/>
        <sz val="11"/>
        <rFont val="Times New Roman"/>
        <family val="1"/>
      </rPr>
      <t>2</t>
    </r>
    <r>
      <rPr>
        <i/>
        <sz val="11"/>
        <rFont val="Times New Roman"/>
        <family val="1"/>
      </rPr>
      <t>, þetta gildi reiknast sjálfkrafa.</t>
    </r>
  </si>
  <si>
    <t>Áætlaður fjöldi mánaða frá miðju ári 2020 (júlí) þar til fyrstu lóðum verður úthlutað og verkhönnun (aðalteikningar og verkteikningar) hefst.**</t>
  </si>
  <si>
    <r>
      <t xml:space="preserve">Áætlaður fjöldi mánaða í hönnun, gerð aðal- og verkteikninga. Yfirleitt 12-18 mánuðir </t>
    </r>
    <r>
      <rPr>
        <i/>
        <u/>
        <sz val="11"/>
        <rFont val="Times New Roman"/>
        <family val="1"/>
      </rPr>
      <t>en minna ef vinna er hafin</t>
    </r>
    <r>
      <rPr>
        <i/>
        <sz val="11"/>
        <rFont val="Times New Roman"/>
        <family val="1"/>
      </rPr>
      <t xml:space="preserve">. </t>
    </r>
    <r>
      <rPr>
        <i/>
        <u/>
        <sz val="11"/>
        <rFont val="Times New Roman"/>
        <family val="1"/>
      </rPr>
      <t>Er óháð öðrum tímaþáttum</t>
    </r>
    <r>
      <rPr>
        <i/>
        <sz val="11"/>
        <rFont val="Times New Roman"/>
        <family val="1"/>
      </rPr>
      <t>.***</t>
    </r>
  </si>
  <si>
    <t>Áætlaður fjöldi mánaða frá miðju ári 2020 (júlí) að fyrsta fullgerðu íb. Þetta gildi reiknast sjálfkrafa.</t>
  </si>
  <si>
    <t>Skýringar á stöðu uppbyggingar og/eða skipulags</t>
  </si>
  <si>
    <r>
      <t xml:space="preserve">* </t>
    </r>
    <r>
      <rPr>
        <i/>
        <u/>
        <sz val="11"/>
        <color theme="1"/>
        <rFont val="Times New Roman"/>
        <family val="1"/>
      </rPr>
      <t>Einungis skal meta þetta fyrir þær íbúðir eða þá fermetra sem ekki eru þegar fullgerðir.</t>
    </r>
  </si>
  <si>
    <r>
      <t xml:space="preserve">** </t>
    </r>
    <r>
      <rPr>
        <i/>
        <u/>
        <sz val="11"/>
        <color theme="1"/>
        <rFont val="Times New Roman"/>
        <family val="1"/>
      </rPr>
      <t>getur verið mínustala</t>
    </r>
    <r>
      <rPr>
        <i/>
        <sz val="11"/>
        <color theme="1"/>
        <rFont val="Times New Roman"/>
        <family val="1"/>
      </rPr>
      <t xml:space="preserve">. Mínustala er þá mat á því hve langt er síðan úthlutun / upphaf verkhönnunar hófst, mælt í mánuðum, </t>
    </r>
    <r>
      <rPr>
        <i/>
        <u/>
        <sz val="11"/>
        <color theme="1"/>
        <rFont val="Times New Roman"/>
        <family val="1"/>
      </rPr>
      <t>fyrir þau verkefni/heimildir sem ekki eru fullgerð, þ.e. einungis fyrir það sem er í vinnslu</t>
    </r>
    <r>
      <rPr>
        <i/>
        <sz val="11"/>
        <color theme="1"/>
        <rFont val="Times New Roman"/>
        <family val="1"/>
      </rPr>
      <t xml:space="preserve">. </t>
    </r>
    <r>
      <rPr>
        <i/>
        <u/>
        <sz val="11"/>
        <color theme="1"/>
        <rFont val="Times New Roman"/>
        <family val="1"/>
      </rPr>
      <t xml:space="preserve">Miða skal út frá miðju ári 2020. </t>
    </r>
  </si>
  <si>
    <r>
      <t xml:space="preserve">*** Ef framkvæmdir eru þegar hafnar </t>
    </r>
    <r>
      <rPr>
        <i/>
        <u/>
        <sz val="11"/>
        <color theme="1"/>
        <rFont val="Times New Roman"/>
        <family val="1"/>
      </rPr>
      <t>skal hafa þetta gildi 0. Ef áætlar er að hönnun ljúki eftir t.d. þrjá mánuði, mælt frá miðju 2020 skal setja 3</t>
    </r>
    <r>
      <rPr>
        <i/>
        <sz val="11"/>
        <color theme="1"/>
        <rFont val="Times New Roman"/>
        <family val="1"/>
      </rPr>
      <t>.</t>
    </r>
  </si>
  <si>
    <r>
      <t xml:space="preserve">* Einungis skal meta þetta fyrir þær íbúðir eða þá fermetra </t>
    </r>
    <r>
      <rPr>
        <i/>
        <u/>
        <sz val="11"/>
        <color theme="1"/>
        <rFont val="Times New Roman"/>
        <family val="1"/>
      </rPr>
      <t>sem ekki eru þegar fullgerðir</t>
    </r>
    <r>
      <rPr>
        <i/>
        <sz val="11"/>
        <color theme="1"/>
        <rFont val="Times New Roman"/>
        <family val="1"/>
      </rPr>
      <t>.</t>
    </r>
  </si>
  <si>
    <t>∆ T (m)</t>
  </si>
  <si>
    <t>Alls, heimildir og áætlaðar heimildir til framtíðar</t>
  </si>
  <si>
    <t>Yfirlit</t>
  </si>
  <si>
    <t>ATVINNU- OG SÉRHÆFT HÚSNÆÐI</t>
  </si>
  <si>
    <t>YFIRLIT YFIR NÝTT HÚSNÆÐI</t>
  </si>
  <si>
    <t>Áætlað framtíðarhúsnæði í skipulagi, bæði gildandi heimildir og áætlað</t>
  </si>
  <si>
    <t>ÍBÚÐARHÚSNÆÐI</t>
  </si>
  <si>
    <t>ÁÆTLAÐ FULLGERT Á ÁRUNUM 2020-2024</t>
  </si>
  <si>
    <t>Áætlað að komi inn á markaðinn sem fullgert húsnæði (Mstig 5-7)</t>
  </si>
  <si>
    <t>Áætlað ársmeðaltal 2020-2024</t>
  </si>
  <si>
    <t>Einstök verkefni / svæði</t>
  </si>
  <si>
    <t>Alls íbúðir</t>
  </si>
  <si>
    <t>Alls fm</t>
  </si>
  <si>
    <t>Skarðshlíð 1. 2. og 3. áfangi</t>
  </si>
  <si>
    <t>Deiliskipulag Valla 6. áfangi</t>
  </si>
  <si>
    <t>Deiliskipulag Setbergs, að norðuröxl Fjárhúsholts</t>
  </si>
  <si>
    <t>Deiliskipulags miðbær-Hraun</t>
  </si>
  <si>
    <t>Suðurbær sunnan Hamrars, Hlíðarbraut</t>
  </si>
  <si>
    <t>Íbúðarhverfi í Norðurbæ, Hjallabraut</t>
  </si>
  <si>
    <t>Ásvellir</t>
  </si>
  <si>
    <t>Hraun Vestur</t>
  </si>
  <si>
    <t>Íbúðarhverfi í Norðurbæ, Hrauntunga</t>
  </si>
  <si>
    <t>Vesturbær, deiliskipulag í endurskoðun</t>
  </si>
  <si>
    <t>Suðurbær sunnan Hamars, Flensborg</t>
  </si>
  <si>
    <t>Vellir</t>
  </si>
  <si>
    <t>Setberg</t>
  </si>
  <si>
    <t>Hraun</t>
  </si>
  <si>
    <t>Höfnin</t>
  </si>
  <si>
    <t>Suðurbær</t>
  </si>
  <si>
    <t>Norðurbær</t>
  </si>
  <si>
    <t>Vesturbær</t>
  </si>
  <si>
    <t>Skarðshlíðarskóli</t>
  </si>
  <si>
    <t>Hraunvallaskóli</t>
  </si>
  <si>
    <t xml:space="preserve">Setbergsskóli </t>
  </si>
  <si>
    <t>Lækjarskóli</t>
  </si>
  <si>
    <t>Hvaleyrar-/Öldutúns</t>
  </si>
  <si>
    <t>Öldutúnsskóli</t>
  </si>
  <si>
    <t>Víðistaðaskóli</t>
  </si>
  <si>
    <t>Hamranesskóli</t>
  </si>
  <si>
    <t>Áslandsskóli</t>
  </si>
  <si>
    <t>Ásland</t>
  </si>
  <si>
    <t>Miðsvæði Áslands??</t>
  </si>
  <si>
    <t>Hringbraut??</t>
  </si>
  <si>
    <t>Óla Run tún??</t>
  </si>
  <si>
    <t>Tjarnarvellir??</t>
  </si>
  <si>
    <t>Lyngbarð??</t>
  </si>
  <si>
    <t>Hrafnista??</t>
  </si>
  <si>
    <t>Hvaleyrarskóli</t>
  </si>
  <si>
    <t>Miðbæjarskipulag??</t>
  </si>
  <si>
    <t>Hellnahraun 1 (B2 og B3)</t>
  </si>
  <si>
    <t>Hellnahraun 2 (B2)</t>
  </si>
  <si>
    <t>Suðurhöfn</t>
  </si>
  <si>
    <t>Selhraun Norður</t>
  </si>
  <si>
    <t>Selhraun Suður</t>
  </si>
  <si>
    <t>Kapelluhraun 1 (B3)</t>
  </si>
  <si>
    <t>Kapelluhraun 2 (B2 og B3)</t>
  </si>
  <si>
    <t>Álverssvæði í Kapelluhrauni</t>
  </si>
  <si>
    <t>Hellnahraun 3 // B2 (iðnaður)</t>
  </si>
  <si>
    <t>Hellnahraun 3 // B1 (athafnasvæði)</t>
  </si>
  <si>
    <t>Þróunaráætlun Hafnarfjarðar 2020-2024</t>
  </si>
  <si>
    <t>* Atvinnuhúsnæði og sérhæft húsnæði, þ.m.t. verslana- og skrifstofuhúsnæði, iðnaðarhúsnæði, vörugeymslur og sérhæft húsnæði skv. Þjóðskrá</t>
  </si>
  <si>
    <t>A&amp;S (m2)*</t>
  </si>
  <si>
    <t>Miðsvæði Valla</t>
  </si>
  <si>
    <t>Kapelluhraun  3 ökusvæði (út af listanum?)</t>
  </si>
  <si>
    <t>Miðbæjarskipulag</t>
  </si>
  <si>
    <t>Svæði</t>
  </si>
  <si>
    <t>ÁR</t>
  </si>
  <si>
    <t>Fermetrar</t>
  </si>
  <si>
    <t>Hellnahraun 1</t>
  </si>
  <si>
    <t>Hringhella 9</t>
  </si>
  <si>
    <t>Steinhella 12</t>
  </si>
  <si>
    <t>Hellnahraun 2</t>
  </si>
  <si>
    <t>Breiðhella 8-10</t>
  </si>
  <si>
    <t>Gjáhella 11</t>
  </si>
  <si>
    <t>Brekkutröð 1</t>
  </si>
  <si>
    <t>Lónsbraut 6</t>
  </si>
  <si>
    <t>Melabraut 21</t>
  </si>
  <si>
    <t>Selhraun norður</t>
  </si>
  <si>
    <t>Flugvellir 1, viðbygg</t>
  </si>
  <si>
    <t>Íshella 7</t>
  </si>
  <si>
    <t>Rauðhella 5</t>
  </si>
  <si>
    <t>Álfhella 12-14</t>
  </si>
  <si>
    <t>Einhella 6</t>
  </si>
  <si>
    <t>Einhella 5</t>
  </si>
  <si>
    <t>Gjáhella 3</t>
  </si>
  <si>
    <t>Selhraun suður</t>
  </si>
  <si>
    <t>Norðurhella 17</t>
  </si>
  <si>
    <t>Hvaleyrarbraut 27</t>
  </si>
  <si>
    <t>Lónsbraut 54</t>
  </si>
  <si>
    <t>Gjótur-Hraun</t>
  </si>
  <si>
    <t>Dalshraun 6</t>
  </si>
  <si>
    <t>Tjarnarvellir 11</t>
  </si>
  <si>
    <t>Hringhella 9A</t>
  </si>
  <si>
    <t>Álfhella 4</t>
  </si>
  <si>
    <t>Gjáhella 13</t>
  </si>
  <si>
    <t>Fornubúðir 5 mhl 02</t>
  </si>
  <si>
    <t>Óseyrarbraut 27B</t>
  </si>
  <si>
    <t>Selhella 6</t>
  </si>
  <si>
    <t>A1</t>
  </si>
  <si>
    <t>A2</t>
  </si>
  <si>
    <t>A3</t>
  </si>
  <si>
    <t>A4</t>
  </si>
  <si>
    <t>A5</t>
  </si>
  <si>
    <t>A6</t>
  </si>
  <si>
    <t>A7</t>
  </si>
  <si>
    <t>A8</t>
  </si>
  <si>
    <t>A8 viðbót</t>
  </si>
  <si>
    <t>heimildir</t>
  </si>
  <si>
    <t>%</t>
  </si>
  <si>
    <t>Vellir 6. áfangi</t>
  </si>
  <si>
    <t>Hellnahraun 3</t>
  </si>
  <si>
    <t>Lækjargata 2 (Dvergurinn)</t>
  </si>
  <si>
    <t>Vatnshlíð</t>
  </si>
  <si>
    <t>beinn innsláttur fermetra á ári á markað - sjá dálka V til Z</t>
  </si>
  <si>
    <t>Yfirlit, helstu íbúðasvæði til næstu ára (2020-2024+)</t>
  </si>
  <si>
    <t>Óbyggt húsnæði*</t>
  </si>
  <si>
    <t>Áætlað á markað til 2024**</t>
  </si>
  <si>
    <t>Yfirlit, helstu atvinnusvæði til næstu ára (2020-2024+)</t>
  </si>
  <si>
    <t>Áætlað á markað til 2024</t>
  </si>
  <si>
    <t>* Óbyggt húsnæði í heimildum og/eða á matsstigi 1-4. Húsnæði á matsstigi 5-7 er ekki talið með. Í flestum tilfellum er um að ræða deiliskipulagt svæði en einnig getur deiliskipulag verið í vinnslu.</t>
  </si>
  <si>
    <r>
      <t xml:space="preserve">** Það magn húsnæðis sem </t>
    </r>
    <r>
      <rPr>
        <u/>
        <sz val="11"/>
        <color theme="1"/>
        <rFont val="Calibri"/>
        <family val="2"/>
        <scheme val="minor"/>
      </rPr>
      <t xml:space="preserve"> verið byggt og fengið lokaúttekt til ársloka 2024,</t>
    </r>
    <r>
      <rPr>
        <sz val="11"/>
        <color theme="1"/>
        <rFont val="Calibri"/>
        <family val="2"/>
        <scheme val="minor"/>
      </rPr>
      <t xml:space="preserve"> og/eða er komið í sölu hjá fasteignasölum.</t>
    </r>
  </si>
  <si>
    <t>Hamranes rammaskipulag (afgangur)</t>
  </si>
  <si>
    <t>2020</t>
  </si>
  <si>
    <t>Hraun vestur, Hverfi 1 Gjótur</t>
  </si>
  <si>
    <t>Hraun vestur, Hverfi 2 Flatir</t>
  </si>
  <si>
    <t>Hraun vestur, Hverfi 3 Hjallar</t>
  </si>
  <si>
    <t>Hraun vestur, Hverfi 4 Hellur</t>
  </si>
  <si>
    <t>Hraun vestur, Hverfi 5 Trönur</t>
  </si>
  <si>
    <t>Hraun vestur, Hverfi 6 Dalur</t>
  </si>
  <si>
    <t>Hraun vestur, Hverfi 7 Stakkar</t>
  </si>
  <si>
    <t>nýr grunnskóli</t>
  </si>
  <si>
    <t>Hraun vestur, Hverfi 1 Gjótur samþ. DSK</t>
  </si>
  <si>
    <t>Hraun vestur, Hverfi 1 Gjótur afgangur</t>
  </si>
  <si>
    <t>Reitur</t>
  </si>
  <si>
    <t>Viðmið um íbúðir</t>
  </si>
  <si>
    <t>"Hverfi"</t>
  </si>
  <si>
    <t>áætlaðar íbúðir</t>
  </si>
  <si>
    <t>Flensborgarhöfn, reitur M5</t>
  </si>
  <si>
    <t>Óseyrarhverfi, reitur ÍB15</t>
  </si>
  <si>
    <t>Ásvellir (Ásvellir 1)</t>
  </si>
  <si>
    <t>Hamranes, reitir 6 til 11</t>
  </si>
  <si>
    <t>Hamranes, reitur 7a</t>
  </si>
  <si>
    <t>Skipulögð svæði á frkv.stigi / gatnagerð lokið</t>
  </si>
  <si>
    <t>Samþykkt deiliskipulag, gatnagerð ekki hafin</t>
  </si>
  <si>
    <t>Deiliskipulag Valla 6. áfangi (lokið)</t>
  </si>
  <si>
    <t>2020 Q3-4</t>
  </si>
  <si>
    <t>2021</t>
  </si>
  <si>
    <t>Hamranes ný deiliskipulög</t>
  </si>
  <si>
    <t>Ásland 4</t>
  </si>
  <si>
    <t>Miðbæjarskipulag, Reitur 1</t>
  </si>
  <si>
    <t>Miðbæjarskipulag, Reitur 2-6</t>
  </si>
  <si>
    <t>Kapelluhraun 4</t>
  </si>
  <si>
    <t>Hamranes (verktakablokkir og Bjarg, reitir 6, 10, 11)</t>
  </si>
  <si>
    <t>Hamranes Þróunarreitir - 1 vestursvæði</t>
  </si>
  <si>
    <t>Reitur 1A og 2A Varmárbyggð</t>
  </si>
  <si>
    <t>Reitur 3A Skuggi 6</t>
  </si>
  <si>
    <t>Reitur 4A Grænanes</t>
  </si>
  <si>
    <t>Reitur 7A XP3 ehf.</t>
  </si>
  <si>
    <t>Reitur 8A Vilhjálmur</t>
  </si>
  <si>
    <t>Reitur 9A Hamravellir</t>
  </si>
  <si>
    <t>Hamranes Þróunarreitir - 2 Austursvæði</t>
  </si>
  <si>
    <t>HAMRANES</t>
  </si>
  <si>
    <t>Reitur 19B Lifandi byggingar</t>
  </si>
  <si>
    <t>Reitur 20B Þingvangur ehf.</t>
  </si>
  <si>
    <t>Reitur 21B Byggfélag Hfj. og MótX</t>
  </si>
  <si>
    <t>Reitur 25B Hamranesbyggingar</t>
  </si>
  <si>
    <t>Hamranes Þróunarreitir - 3. áfangi</t>
  </si>
  <si>
    <t>Reitur 26B Ístak</t>
  </si>
  <si>
    <t>Reitur 27B Lindarbraut/MótX</t>
  </si>
  <si>
    <t>Reitur 28B Dverghamar</t>
  </si>
  <si>
    <t>Reitur 29B Bygg</t>
  </si>
  <si>
    <t>Reitur 30B ÞG Verktakar</t>
  </si>
  <si>
    <t>Reitur 31C Skuggi 6</t>
  </si>
  <si>
    <t>Reitur 32C NH-3</t>
  </si>
  <si>
    <t>Reitur 33C Flotgólf</t>
  </si>
  <si>
    <t>Hjallabraut (7 íb. í rað 3 í einb.)</t>
  </si>
  <si>
    <t>Hlíðarbraut</t>
  </si>
  <si>
    <t>Stekkjarberg 9</t>
  </si>
  <si>
    <t>Óseyrarhverfi (Óseyrar- og Hvaleyrarbraut), reitur ÍB15</t>
  </si>
  <si>
    <t>Miðbæjarskipulag, Reitur 1 (Linnetstígur)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</si>
</sst>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44" x14ac:knownFonts="1">
    <font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8"/>
      <color rgb="FF006100"/>
      <name val="Calibri"/>
      <family val="2"/>
      <scheme val="minor"/>
    </font>
    <font>
      <b/>
      <vertAlign val="superscript"/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14"/>
      <color theme="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rgb="FF9C0006"/>
      <name val="Times New Roman"/>
      <family val="1"/>
    </font>
    <font>
      <i/>
      <sz val="11"/>
      <color rgb="FF006100"/>
      <name val="Times New Roman"/>
      <family val="1"/>
    </font>
    <font>
      <i/>
      <u/>
      <sz val="11"/>
      <name val="Times New Roman"/>
      <family val="1"/>
    </font>
    <font>
      <i/>
      <vertAlign val="superscript"/>
      <sz val="11"/>
      <name val="Times New Roman"/>
      <family val="1"/>
    </font>
    <font>
      <i/>
      <u/>
      <sz val="11"/>
      <color theme="1"/>
      <name val="Times New Roman"/>
      <family val="1"/>
    </font>
    <font>
      <sz val="11"/>
      <color theme="1" tint="0.499984740745262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sz val="11"/>
      <color theme="0" tint="-0.249977111117893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80">
    <border>
      <left/>
      <right/>
      <top/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hair">
        <color auto="1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thin">
        <color rgb="FF7F7F7F"/>
      </left>
      <right style="thin">
        <color rgb="FF7F7F7F"/>
      </right>
      <top/>
      <bottom style="thin">
        <color rgb="FF7F7F7F"/>
      </bottom>
      <diagonal/>
    </border>
    <border>
      <left/>
      <right/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9" fontId="14" fillId="0" borderId="0" applyFont="0" applyFill="0" applyBorder="0" applyAlignment="0" applyProtection="0"/>
    <xf numFmtId="0" fontId="15" fillId="8" borderId="32" applyNumberFormat="0" applyAlignment="0" applyProtection="0"/>
    <xf numFmtId="0" fontId="19" fillId="9" borderId="0" applyNumberFormat="0" applyBorder="0" applyAlignment="0" applyProtection="0"/>
    <xf numFmtId="0" fontId="20" fillId="10" borderId="0" applyNumberFormat="0" applyBorder="0" applyAlignment="0" applyProtection="0"/>
    <xf numFmtId="0" fontId="24" fillId="11" borderId="0" applyNumberFormat="0" applyBorder="0" applyAlignment="0" applyProtection="0"/>
  </cellStyleXfs>
  <cellXfs count="438">
    <xf numFmtId="0" fontId="0" fillId="0" borderId="0" xfId="0"/>
    <xf numFmtId="3" fontId="0" fillId="0" borderId="0" xfId="0" applyNumberFormat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3" fontId="2" fillId="2" borderId="2" xfId="0" applyNumberFormat="1" applyFont="1" applyFill="1" applyBorder="1" applyAlignment="1">
      <alignment horizontal="center" vertical="center"/>
    </xf>
    <xf numFmtId="3" fontId="2" fillId="2" borderId="4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0" fillId="0" borderId="0" xfId="0" applyFill="1" applyAlignment="1">
      <alignment horizontal="center"/>
    </xf>
    <xf numFmtId="0" fontId="2" fillId="0" borderId="0" xfId="0" applyFont="1" applyFill="1" applyAlignment="1">
      <alignment horizontal="center"/>
    </xf>
    <xf numFmtId="0" fontId="4" fillId="5" borderId="8" xfId="0" applyFont="1" applyFill="1" applyBorder="1" applyAlignment="1">
      <alignment horizontal="left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10" xfId="0" applyBorder="1"/>
    <xf numFmtId="0" fontId="3" fillId="0" borderId="11" xfId="0" applyFont="1" applyBorder="1"/>
    <xf numFmtId="0" fontId="5" fillId="0" borderId="12" xfId="0" applyFont="1" applyBorder="1"/>
    <xf numFmtId="0" fontId="3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15" xfId="0" applyBorder="1"/>
    <xf numFmtId="3" fontId="0" fillId="0" borderId="16" xfId="0" applyNumberFormat="1" applyBorder="1" applyAlignment="1">
      <alignment horizontal="center"/>
    </xf>
    <xf numFmtId="3" fontId="7" fillId="0" borderId="16" xfId="0" applyNumberFormat="1" applyFont="1" applyBorder="1"/>
    <xf numFmtId="3" fontId="7" fillId="0" borderId="17" xfId="0" applyNumberFormat="1" applyFont="1" applyBorder="1"/>
    <xf numFmtId="0" fontId="0" fillId="0" borderId="19" xfId="0" applyBorder="1"/>
    <xf numFmtId="3" fontId="0" fillId="0" borderId="20" xfId="0" applyNumberForma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0" fontId="0" fillId="0" borderId="20" xfId="0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9" fillId="0" borderId="15" xfId="0" applyNumberFormat="1" applyFont="1" applyBorder="1"/>
    <xf numFmtId="3" fontId="9" fillId="0" borderId="20" xfId="0" applyNumberFormat="1" applyFont="1" applyBorder="1"/>
    <xf numFmtId="3" fontId="0" fillId="0" borderId="20" xfId="0" applyNumberFormat="1" applyBorder="1"/>
    <xf numFmtId="3" fontId="0" fillId="0" borderId="23" xfId="0" applyNumberFormat="1" applyBorder="1"/>
    <xf numFmtId="0" fontId="0" fillId="0" borderId="15" xfId="0" applyBorder="1" applyAlignment="1">
      <alignment horizontal="right"/>
    </xf>
    <xf numFmtId="0" fontId="11" fillId="0" borderId="24" xfId="0" applyFont="1" applyBorder="1"/>
    <xf numFmtId="0" fontId="12" fillId="0" borderId="25" xfId="0" applyFont="1" applyBorder="1"/>
    <xf numFmtId="3" fontId="11" fillId="0" borderId="25" xfId="0" applyNumberFormat="1" applyFont="1" applyBorder="1"/>
    <xf numFmtId="3" fontId="11" fillId="0" borderId="24" xfId="0" applyNumberFormat="1" applyFont="1" applyBorder="1"/>
    <xf numFmtId="0" fontId="12" fillId="0" borderId="26" xfId="0" applyFont="1" applyBorder="1"/>
    <xf numFmtId="0" fontId="3" fillId="0" borderId="21" xfId="0" applyFont="1" applyBorder="1"/>
    <xf numFmtId="164" fontId="0" fillId="0" borderId="5" xfId="0" applyNumberFormat="1" applyBorder="1" applyAlignment="1">
      <alignment horizontal="center"/>
    </xf>
    <xf numFmtId="0" fontId="0" fillId="0" borderId="21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0" xfId="0" applyBorder="1"/>
    <xf numFmtId="0" fontId="0" fillId="0" borderId="28" xfId="0" applyBorder="1"/>
    <xf numFmtId="0" fontId="0" fillId="0" borderId="23" xfId="0" applyBorder="1"/>
    <xf numFmtId="0" fontId="0" fillId="6" borderId="20" xfId="0" applyFill="1" applyBorder="1"/>
    <xf numFmtId="0" fontId="0" fillId="4" borderId="20" xfId="0" applyFill="1" applyBorder="1"/>
    <xf numFmtId="0" fontId="10" fillId="0" borderId="20" xfId="0" applyFont="1" applyBorder="1" applyAlignment="1">
      <alignment horizontal="right"/>
    </xf>
    <xf numFmtId="0" fontId="10" fillId="0" borderId="5" xfId="0" applyFont="1" applyBorder="1" applyAlignment="1">
      <alignment horizontal="right"/>
    </xf>
    <xf numFmtId="0" fontId="0" fillId="0" borderId="22" xfId="0" applyBorder="1"/>
    <xf numFmtId="0" fontId="0" fillId="0" borderId="5" xfId="0" applyBorder="1"/>
    <xf numFmtId="0" fontId="7" fillId="0" borderId="0" xfId="0" applyFont="1"/>
    <xf numFmtId="3" fontId="2" fillId="2" borderId="4" xfId="0" applyNumberFormat="1" applyFont="1" applyFill="1" applyBorder="1" applyAlignment="1">
      <alignment horizontal="left" vertical="center" indent="1"/>
    </xf>
    <xf numFmtId="3" fontId="13" fillId="2" borderId="4" xfId="0" applyNumberFormat="1" applyFont="1" applyFill="1" applyBorder="1" applyAlignment="1">
      <alignment horizontal="center" vertical="center"/>
    </xf>
    <xf numFmtId="0" fontId="15" fillId="8" borderId="32" xfId="2" applyAlignment="1">
      <alignment horizontal="center"/>
    </xf>
    <xf numFmtId="0" fontId="2" fillId="0" borderId="0" xfId="0" applyFont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1" fontId="2" fillId="0" borderId="0" xfId="0" applyNumberFormat="1" applyFont="1" applyAlignment="1">
      <alignment horizontal="center"/>
    </xf>
    <xf numFmtId="0" fontId="0" fillId="0" borderId="14" xfId="0" applyBorder="1" applyAlignment="1">
      <alignment horizontal="center"/>
    </xf>
    <xf numFmtId="49" fontId="0" fillId="0" borderId="14" xfId="0" applyNumberFormat="1" applyBorder="1"/>
    <xf numFmtId="0" fontId="2" fillId="8" borderId="32" xfId="2" applyFont="1" applyAlignment="1">
      <alignment horizontal="center"/>
    </xf>
    <xf numFmtId="9" fontId="2" fillId="0" borderId="0" xfId="1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33" xfId="0" applyBorder="1" applyAlignment="1">
      <alignment horizontal="center"/>
    </xf>
    <xf numFmtId="49" fontId="0" fillId="0" borderId="33" xfId="0" applyNumberFormat="1" applyBorder="1"/>
    <xf numFmtId="0" fontId="0" fillId="0" borderId="3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43" xfId="0" applyBorder="1" applyAlignment="1">
      <alignment horizontal="center"/>
    </xf>
    <xf numFmtId="3" fontId="3" fillId="0" borderId="29" xfId="0" applyNumberFormat="1" applyFont="1" applyBorder="1" applyAlignment="1">
      <alignment horizontal="right" indent="1"/>
    </xf>
    <xf numFmtId="3" fontId="18" fillId="0" borderId="33" xfId="0" applyNumberFormat="1" applyFont="1" applyBorder="1" applyAlignment="1">
      <alignment horizontal="right" indent="1"/>
    </xf>
    <xf numFmtId="0" fontId="0" fillId="0" borderId="4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45" xfId="0" applyBorder="1" applyAlignment="1">
      <alignment horizontal="center"/>
    </xf>
    <xf numFmtId="0" fontId="0" fillId="0" borderId="46" xfId="0" applyBorder="1" applyAlignment="1">
      <alignment horizontal="center"/>
    </xf>
    <xf numFmtId="3" fontId="18" fillId="0" borderId="34" xfId="0" applyNumberFormat="1" applyFont="1" applyBorder="1" applyAlignment="1">
      <alignment horizontal="right" indent="1"/>
    </xf>
    <xf numFmtId="0" fontId="0" fillId="0" borderId="47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8" xfId="0" applyBorder="1" applyAlignment="1">
      <alignment horizontal="center"/>
    </xf>
    <xf numFmtId="3" fontId="18" fillId="0" borderId="46" xfId="0" applyNumberFormat="1" applyFont="1" applyBorder="1" applyAlignment="1">
      <alignment horizontal="right" indent="1"/>
    </xf>
    <xf numFmtId="3" fontId="0" fillId="0" borderId="0" xfId="0" applyNumberFormat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20" xfId="0" applyFont="1" applyBorder="1" applyAlignment="1">
      <alignment horizontal="right"/>
    </xf>
    <xf numFmtId="0" fontId="3" fillId="0" borderId="22" xfId="0" applyFont="1" applyBorder="1" applyAlignment="1">
      <alignment horizontal="right"/>
    </xf>
    <xf numFmtId="0" fontId="0" fillId="0" borderId="0" xfId="0" applyFill="1" applyBorder="1" applyAlignment="1">
      <alignment horizontal="center"/>
    </xf>
    <xf numFmtId="9" fontId="0" fillId="0" borderId="0" xfId="1" applyFont="1" applyFill="1" applyBorder="1" applyAlignment="1">
      <alignment horizontal="center"/>
    </xf>
    <xf numFmtId="9" fontId="0" fillId="0" borderId="0" xfId="1" applyFont="1" applyFill="1" applyBorder="1" applyAlignment="1">
      <alignment horizontal="left"/>
    </xf>
    <xf numFmtId="3" fontId="1" fillId="0" borderId="0" xfId="0" applyNumberFormat="1" applyFont="1" applyFill="1" applyBorder="1" applyAlignment="1">
      <alignment horizontal="center"/>
    </xf>
    <xf numFmtId="3" fontId="2" fillId="0" borderId="4" xfId="0" applyNumberFormat="1" applyFont="1" applyFill="1" applyBorder="1" applyAlignment="1">
      <alignment horizontal="center" vertical="center"/>
    </xf>
    <xf numFmtId="0" fontId="19" fillId="0" borderId="0" xfId="3" applyFill="1" applyAlignment="1">
      <alignment horizontal="center"/>
    </xf>
    <xf numFmtId="0" fontId="0" fillId="0" borderId="33" xfId="0" applyFill="1" applyBorder="1" applyAlignment="1">
      <alignment horizontal="center"/>
    </xf>
    <xf numFmtId="3" fontId="18" fillId="0" borderId="33" xfId="0" applyNumberFormat="1" applyFont="1" applyFill="1" applyBorder="1" applyAlignment="1">
      <alignment horizontal="right" indent="1"/>
    </xf>
    <xf numFmtId="3" fontId="18" fillId="0" borderId="0" xfId="0" applyNumberFormat="1" applyFont="1" applyFill="1" applyBorder="1" applyAlignment="1">
      <alignment horizontal="right" indent="1"/>
    </xf>
    <xf numFmtId="0" fontId="0" fillId="0" borderId="14" xfId="0" applyFill="1" applyBorder="1" applyAlignment="1">
      <alignment horizontal="center"/>
    </xf>
    <xf numFmtId="9" fontId="0" fillId="0" borderId="40" xfId="1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0" borderId="0" xfId="0" applyFont="1" applyFill="1" applyBorder="1"/>
    <xf numFmtId="9" fontId="2" fillId="0" borderId="0" xfId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39" xfId="0" applyFont="1" applyBorder="1" applyAlignment="1">
      <alignment horizontal="center"/>
    </xf>
    <xf numFmtId="9" fontId="2" fillId="0" borderId="0" xfId="1" applyFont="1" applyFill="1" applyBorder="1" applyAlignment="1">
      <alignment horizontal="left"/>
    </xf>
    <xf numFmtId="0" fontId="2" fillId="0" borderId="29" xfId="0" applyFont="1" applyBorder="1" applyAlignment="1">
      <alignment horizontal="center"/>
    </xf>
    <xf numFmtId="49" fontId="2" fillId="0" borderId="33" xfId="0" applyNumberFormat="1" applyFont="1" applyBorder="1"/>
    <xf numFmtId="0" fontId="2" fillId="0" borderId="33" xfId="0" applyFont="1" applyBorder="1" applyAlignment="1">
      <alignment horizontal="center"/>
    </xf>
    <xf numFmtId="49" fontId="2" fillId="0" borderId="0" xfId="0" applyNumberFormat="1" applyFont="1" applyBorder="1"/>
    <xf numFmtId="0" fontId="2" fillId="0" borderId="43" xfId="0" applyFont="1" applyBorder="1" applyAlignment="1">
      <alignment horizontal="center"/>
    </xf>
    <xf numFmtId="49" fontId="2" fillId="0" borderId="14" xfId="0" applyNumberFormat="1" applyFont="1" applyBorder="1"/>
    <xf numFmtId="0" fontId="2" fillId="0" borderId="14" xfId="0" applyFont="1" applyBorder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vertical="center"/>
    </xf>
    <xf numFmtId="0" fontId="2" fillId="0" borderId="0" xfId="3" applyFont="1" applyFill="1" applyBorder="1" applyAlignment="1">
      <alignment horizontal="center"/>
    </xf>
    <xf numFmtId="0" fontId="2" fillId="0" borderId="0" xfId="3" applyFont="1" applyFill="1" applyBorder="1"/>
    <xf numFmtId="0" fontId="2" fillId="0" borderId="0" xfId="0" applyFont="1" applyFill="1" applyBorder="1" applyAlignment="1">
      <alignment horizontal="center"/>
    </xf>
    <xf numFmtId="0" fontId="7" fillId="0" borderId="0" xfId="0" applyFont="1" applyAlignment="1">
      <alignment horizontal="center" wrapText="1"/>
    </xf>
    <xf numFmtId="0" fontId="16" fillId="0" borderId="0" xfId="0" applyFont="1" applyAlignment="1">
      <alignment horizontal="center" wrapText="1"/>
    </xf>
    <xf numFmtId="0" fontId="16" fillId="0" borderId="0" xfId="0" applyFont="1" applyFill="1" applyAlignment="1">
      <alignment horizontal="center" wrapText="1"/>
    </xf>
    <xf numFmtId="0" fontId="17" fillId="0" borderId="46" xfId="0" applyFont="1" applyBorder="1" applyAlignment="1">
      <alignment horizontal="center"/>
    </xf>
    <xf numFmtId="0" fontId="17" fillId="0" borderId="34" xfId="0" applyFont="1" applyBorder="1" applyAlignment="1">
      <alignment horizontal="center"/>
    </xf>
    <xf numFmtId="9" fontId="0" fillId="0" borderId="40" xfId="1" applyFont="1" applyBorder="1" applyAlignment="1">
      <alignment horizontal="center"/>
    </xf>
    <xf numFmtId="3" fontId="18" fillId="2" borderId="6" xfId="0" applyNumberFormat="1" applyFont="1" applyFill="1" applyBorder="1" applyAlignment="1">
      <alignment horizontal="center" vertical="center"/>
    </xf>
    <xf numFmtId="9" fontId="18" fillId="2" borderId="7" xfId="1" applyFont="1" applyFill="1" applyBorder="1" applyAlignment="1">
      <alignment horizontal="left" vertical="center"/>
    </xf>
    <xf numFmtId="3" fontId="16" fillId="0" borderId="0" xfId="0" applyNumberFormat="1" applyFont="1" applyFill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19" fillId="0" borderId="0" xfId="3" applyFill="1" applyBorder="1" applyAlignment="1">
      <alignment horizontal="center"/>
    </xf>
    <xf numFmtId="0" fontId="19" fillId="0" borderId="0" xfId="3" applyFill="1" applyBorder="1"/>
    <xf numFmtId="0" fontId="2" fillId="8" borderId="53" xfId="2" applyFont="1" applyBorder="1" applyAlignment="1">
      <alignment horizontal="center"/>
    </xf>
    <xf numFmtId="0" fontId="16" fillId="0" borderId="0" xfId="0" applyFont="1" applyFill="1" applyBorder="1" applyAlignment="1">
      <alignment horizontal="center" wrapText="1"/>
    </xf>
    <xf numFmtId="0" fontId="21" fillId="0" borderId="0" xfId="3" applyFont="1" applyFill="1" applyBorder="1" applyAlignment="1">
      <alignment horizontal="center" wrapText="1"/>
    </xf>
    <xf numFmtId="3" fontId="17" fillId="0" borderId="33" xfId="0" applyNumberFormat="1" applyFon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3" fontId="0" fillId="0" borderId="0" xfId="0" applyNumberFormat="1" applyBorder="1" applyAlignment="1">
      <alignment horizontal="left"/>
    </xf>
    <xf numFmtId="9" fontId="0" fillId="0" borderId="33" xfId="1" applyFont="1" applyBorder="1" applyAlignment="1">
      <alignment horizontal="left"/>
    </xf>
    <xf numFmtId="3" fontId="0" fillId="0" borderId="33" xfId="0" applyNumberFormat="1" applyBorder="1" applyAlignment="1">
      <alignment horizontal="left"/>
    </xf>
    <xf numFmtId="9" fontId="0" fillId="0" borderId="34" xfId="1" applyFont="1" applyBorder="1" applyAlignment="1">
      <alignment horizontal="left"/>
    </xf>
    <xf numFmtId="3" fontId="0" fillId="0" borderId="14" xfId="0" applyNumberFormat="1" applyBorder="1" applyAlignment="1">
      <alignment horizontal="left"/>
    </xf>
    <xf numFmtId="0" fontId="0" fillId="0" borderId="29" xfId="0" applyBorder="1" applyAlignment="1">
      <alignment horizontal="left"/>
    </xf>
    <xf numFmtId="3" fontId="0" fillId="0" borderId="27" xfId="0" applyNumberFormat="1" applyBorder="1" applyAlignment="1">
      <alignment horizontal="left"/>
    </xf>
    <xf numFmtId="3" fontId="0" fillId="0" borderId="40" xfId="0" applyNumberFormat="1" applyBorder="1" applyAlignment="1">
      <alignment horizontal="left"/>
    </xf>
    <xf numFmtId="9" fontId="0" fillId="0" borderId="48" xfId="1" applyFont="1" applyBorder="1" applyAlignment="1">
      <alignment horizontal="left"/>
    </xf>
    <xf numFmtId="3" fontId="0" fillId="0" borderId="37" xfId="0" applyNumberFormat="1" applyBorder="1" applyAlignment="1">
      <alignment horizontal="left"/>
    </xf>
    <xf numFmtId="3" fontId="0" fillId="0" borderId="42" xfId="0" applyNumberFormat="1" applyBorder="1" applyAlignment="1">
      <alignment horizontal="left"/>
    </xf>
    <xf numFmtId="0" fontId="0" fillId="0" borderId="37" xfId="0" applyBorder="1" applyAlignment="1">
      <alignment horizontal="left"/>
    </xf>
    <xf numFmtId="3" fontId="2" fillId="0" borderId="33" xfId="0" applyNumberFormat="1" applyFont="1" applyFill="1" applyBorder="1" applyAlignment="1">
      <alignment horizontal="right" indent="1"/>
    </xf>
    <xf numFmtId="3" fontId="3" fillId="0" borderId="14" xfId="0" applyNumberFormat="1" applyFont="1" applyBorder="1" applyAlignment="1">
      <alignment horizontal="right" indent="1"/>
    </xf>
    <xf numFmtId="0" fontId="2" fillId="0" borderId="44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45" xfId="0" applyFont="1" applyBorder="1" applyAlignment="1">
      <alignment horizontal="center"/>
    </xf>
    <xf numFmtId="0" fontId="0" fillId="0" borderId="46" xfId="0" applyFill="1" applyBorder="1" applyAlignment="1">
      <alignment horizontal="center"/>
    </xf>
    <xf numFmtId="0" fontId="2" fillId="0" borderId="47" xfId="0" applyFont="1" applyFill="1" applyBorder="1" applyAlignment="1">
      <alignment horizontal="center"/>
    </xf>
    <xf numFmtId="9" fontId="0" fillId="0" borderId="33" xfId="1" applyFont="1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55" xfId="0" applyBorder="1" applyAlignment="1">
      <alignment horizontal="center"/>
    </xf>
    <xf numFmtId="49" fontId="18" fillId="2" borderId="6" xfId="0" applyNumberFormat="1" applyFont="1" applyFill="1" applyBorder="1" applyAlignment="1">
      <alignment horizontal="center" vertical="center"/>
    </xf>
    <xf numFmtId="9" fontId="0" fillId="0" borderId="29" xfId="1" applyFont="1" applyBorder="1" applyAlignment="1">
      <alignment horizontal="left"/>
    </xf>
    <xf numFmtId="0" fontId="25" fillId="0" borderId="0" xfId="0" applyFont="1" applyAlignment="1">
      <alignment horizontal="left"/>
    </xf>
    <xf numFmtId="0" fontId="27" fillId="0" borderId="5" xfId="0" applyFont="1" applyBorder="1"/>
    <xf numFmtId="0" fontId="0" fillId="0" borderId="6" xfId="0" applyBorder="1"/>
    <xf numFmtId="0" fontId="0" fillId="0" borderId="7" xfId="0" applyBorder="1"/>
    <xf numFmtId="3" fontId="0" fillId="0" borderId="18" xfId="0" applyNumberFormat="1" applyBorder="1"/>
    <xf numFmtId="3" fontId="0" fillId="0" borderId="9" xfId="0" applyNumberFormat="1" applyBorder="1"/>
    <xf numFmtId="3" fontId="0" fillId="0" borderId="10" xfId="0" applyNumberFormat="1" applyBorder="1"/>
    <xf numFmtId="0" fontId="8" fillId="0" borderId="15" xfId="0" applyFont="1" applyBorder="1" applyAlignment="1">
      <alignment horizontal="left"/>
    </xf>
    <xf numFmtId="3" fontId="7" fillId="0" borderId="5" xfId="0" applyNumberFormat="1" applyFont="1" applyBorder="1"/>
    <xf numFmtId="3" fontId="7" fillId="0" borderId="31" xfId="0" applyNumberFormat="1" applyFont="1" applyBorder="1"/>
    <xf numFmtId="3" fontId="0" fillId="0" borderId="21" xfId="0" applyNumberFormat="1" applyBorder="1"/>
    <xf numFmtId="3" fontId="0" fillId="0" borderId="22" xfId="0" applyNumberFormat="1" applyBorder="1"/>
    <xf numFmtId="3" fontId="0" fillId="0" borderId="56" xfId="0" applyNumberFormat="1" applyBorder="1"/>
    <xf numFmtId="165" fontId="0" fillId="0" borderId="20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3" fontId="4" fillId="0" borderId="5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4" fontId="4" fillId="0" borderId="5" xfId="0" applyNumberFormat="1" applyFont="1" applyBorder="1" applyAlignment="1">
      <alignment horizontal="center"/>
    </xf>
    <xf numFmtId="3" fontId="4" fillId="0" borderId="5" xfId="0" applyNumberFormat="1" applyFont="1" applyBorder="1"/>
    <xf numFmtId="0" fontId="3" fillId="0" borderId="20" xfId="0" applyFont="1" applyBorder="1"/>
    <xf numFmtId="0" fontId="0" fillId="0" borderId="9" xfId="0" applyBorder="1" applyAlignment="1">
      <alignment wrapText="1"/>
    </xf>
    <xf numFmtId="0" fontId="3" fillId="0" borderId="57" xfId="0" applyFont="1" applyBorder="1"/>
    <xf numFmtId="0" fontId="5" fillId="0" borderId="58" xfId="0" applyFont="1" applyBorder="1"/>
    <xf numFmtId="0" fontId="3" fillId="0" borderId="58" xfId="0" applyFont="1" applyBorder="1"/>
    <xf numFmtId="0" fontId="0" fillId="0" borderId="59" xfId="0" applyBorder="1"/>
    <xf numFmtId="0" fontId="8" fillId="0" borderId="20" xfId="0" applyFont="1" applyBorder="1" applyAlignment="1">
      <alignment horizontal="left"/>
    </xf>
    <xf numFmtId="0" fontId="0" fillId="7" borderId="0" xfId="0" applyFill="1"/>
    <xf numFmtId="0" fontId="0" fillId="7" borderId="27" xfId="0" applyFill="1" applyBorder="1"/>
    <xf numFmtId="0" fontId="0" fillId="7" borderId="25" xfId="0" applyFill="1" applyBorder="1"/>
    <xf numFmtId="0" fontId="0" fillId="7" borderId="60" xfId="0" applyFill="1" applyBorder="1"/>
    <xf numFmtId="0" fontId="11" fillId="0" borderId="25" xfId="0" applyFont="1" applyBorder="1"/>
    <xf numFmtId="1" fontId="11" fillId="0" borderId="25" xfId="0" applyNumberFormat="1" applyFont="1" applyBorder="1"/>
    <xf numFmtId="0" fontId="0" fillId="0" borderId="13" xfId="0" applyBorder="1"/>
    <xf numFmtId="0" fontId="3" fillId="0" borderId="61" xfId="0" applyFont="1" applyBorder="1"/>
    <xf numFmtId="0" fontId="5" fillId="0" borderId="62" xfId="0" applyFont="1" applyBorder="1"/>
    <xf numFmtId="0" fontId="3" fillId="0" borderId="62" xfId="0" applyFont="1" applyBorder="1"/>
    <xf numFmtId="0" fontId="3" fillId="0" borderId="63" xfId="0" applyFont="1" applyBorder="1"/>
    <xf numFmtId="0" fontId="3" fillId="0" borderId="29" xfId="0" applyFont="1" applyBorder="1"/>
    <xf numFmtId="0" fontId="5" fillId="0" borderId="30" xfId="0" applyFont="1" applyBorder="1"/>
    <xf numFmtId="0" fontId="0" fillId="0" borderId="64" xfId="0" applyBorder="1"/>
    <xf numFmtId="3" fontId="4" fillId="0" borderId="20" xfId="0" applyNumberFormat="1" applyFont="1" applyBorder="1" applyAlignment="1">
      <alignment horizontal="center"/>
    </xf>
    <xf numFmtId="0" fontId="11" fillId="0" borderId="65" xfId="0" applyFont="1" applyBorder="1"/>
    <xf numFmtId="0" fontId="11" fillId="0" borderId="16" xfId="0" applyFont="1" applyBorder="1"/>
    <xf numFmtId="3" fontId="11" fillId="0" borderId="16" xfId="0" applyNumberFormat="1" applyFont="1" applyBorder="1"/>
    <xf numFmtId="0" fontId="4" fillId="0" borderId="3" xfId="0" applyFont="1" applyBorder="1" applyAlignment="1">
      <alignment horizontal="right"/>
    </xf>
    <xf numFmtId="3" fontId="11" fillId="0" borderId="0" xfId="0" applyNumberFormat="1" applyFont="1" applyAlignment="1">
      <alignment horizontal="center"/>
    </xf>
    <xf numFmtId="0" fontId="10" fillId="0" borderId="0" xfId="0" applyFont="1" applyAlignment="1">
      <alignment horizontal="right"/>
    </xf>
    <xf numFmtId="0" fontId="21" fillId="0" borderId="0" xfId="3" applyFont="1" applyFill="1" applyAlignment="1">
      <alignment horizontal="center" wrapText="1"/>
    </xf>
    <xf numFmtId="0" fontId="19" fillId="0" borderId="0" xfId="3" applyFill="1"/>
    <xf numFmtId="0" fontId="24" fillId="11" borderId="54" xfId="5" applyBorder="1" applyAlignment="1">
      <alignment horizontal="center"/>
    </xf>
    <xf numFmtId="0" fontId="24" fillId="11" borderId="0" xfId="5" applyBorder="1" applyAlignment="1">
      <alignment horizontal="center"/>
    </xf>
    <xf numFmtId="0" fontId="24" fillId="11" borderId="0" xfId="5" applyAlignment="1">
      <alignment horizontal="center"/>
    </xf>
    <xf numFmtId="0" fontId="2" fillId="0" borderId="0" xfId="4" applyFont="1" applyFill="1" applyAlignment="1">
      <alignment horizontal="center"/>
    </xf>
    <xf numFmtId="9" fontId="2" fillId="0" borderId="40" xfId="1" applyFont="1" applyFill="1" applyBorder="1" applyAlignment="1">
      <alignment horizontal="left"/>
    </xf>
    <xf numFmtId="0" fontId="2" fillId="0" borderId="37" xfId="0" applyFont="1" applyFill="1" applyBorder="1" applyAlignment="1">
      <alignment horizontal="center"/>
    </xf>
    <xf numFmtId="9" fontId="2" fillId="0" borderId="33" xfId="1" applyFont="1" applyFill="1" applyBorder="1" applyAlignment="1">
      <alignment horizontal="left"/>
    </xf>
    <xf numFmtId="9" fontId="0" fillId="0" borderId="33" xfId="1" applyFont="1" applyFill="1" applyBorder="1" applyAlignment="1">
      <alignment horizontal="center"/>
    </xf>
    <xf numFmtId="9" fontId="2" fillId="0" borderId="34" xfId="1" applyFont="1" applyFill="1" applyBorder="1" applyAlignment="1">
      <alignment horizontal="left"/>
    </xf>
    <xf numFmtId="0" fontId="0" fillId="0" borderId="34" xfId="0" applyFill="1" applyBorder="1" applyAlignment="1">
      <alignment horizontal="center"/>
    </xf>
    <xf numFmtId="9" fontId="2" fillId="0" borderId="40" xfId="1" applyFont="1" applyFill="1" applyBorder="1" applyAlignment="1">
      <alignment horizontal="center"/>
    </xf>
    <xf numFmtId="9" fontId="2" fillId="0" borderId="48" xfId="1" applyFont="1" applyFill="1" applyBorder="1" applyAlignment="1">
      <alignment horizontal="center"/>
    </xf>
    <xf numFmtId="0" fontId="2" fillId="0" borderId="29" xfId="0" applyFont="1" applyFill="1" applyBorder="1" applyAlignment="1">
      <alignment horizontal="center"/>
    </xf>
    <xf numFmtId="0" fontId="2" fillId="0" borderId="40" xfId="0" applyFont="1" applyFill="1" applyBorder="1" applyAlignment="1">
      <alignment horizontal="center"/>
    </xf>
    <xf numFmtId="0" fontId="2" fillId="0" borderId="48" xfId="0" applyFont="1" applyFill="1" applyBorder="1" applyAlignment="1">
      <alignment horizontal="center"/>
    </xf>
    <xf numFmtId="0" fontId="2" fillId="0" borderId="42" xfId="0" applyFont="1" applyFill="1" applyBorder="1" applyAlignment="1">
      <alignment horizontal="center"/>
    </xf>
    <xf numFmtId="0" fontId="0" fillId="0" borderId="29" xfId="0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0" fontId="26" fillId="0" borderId="5" xfId="0" applyFont="1" applyBorder="1" applyAlignment="1">
      <alignment horizontal="left"/>
    </xf>
    <xf numFmtId="0" fontId="0" fillId="0" borderId="12" xfId="0" applyBorder="1"/>
    <xf numFmtId="0" fontId="3" fillId="0" borderId="14" xfId="0" applyFont="1" applyBorder="1"/>
    <xf numFmtId="165" fontId="0" fillId="0" borderId="22" xfId="0" applyNumberFormat="1" applyBorder="1" applyAlignment="1">
      <alignment horizontal="center"/>
    </xf>
    <xf numFmtId="3" fontId="11" fillId="0" borderId="26" xfId="0" applyNumberFormat="1" applyFont="1" applyBorder="1"/>
    <xf numFmtId="0" fontId="3" fillId="0" borderId="24" xfId="0" applyFont="1" applyBorder="1"/>
    <xf numFmtId="0" fontId="5" fillId="0" borderId="25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0" xfId="0" applyFont="1"/>
    <xf numFmtId="0" fontId="5" fillId="0" borderId="0" xfId="0" applyFont="1"/>
    <xf numFmtId="0" fontId="0" fillId="0" borderId="60" xfId="0" applyBorder="1"/>
    <xf numFmtId="0" fontId="0" fillId="0" borderId="33" xfId="0" applyBorder="1"/>
    <xf numFmtId="0" fontId="17" fillId="0" borderId="33" xfId="0" applyFont="1" applyBorder="1" applyAlignment="1">
      <alignment horizontal="left" indent="2"/>
    </xf>
    <xf numFmtId="0" fontId="17" fillId="0" borderId="34" xfId="0" applyFont="1" applyBorder="1" applyAlignment="1">
      <alignment horizontal="left" indent="2"/>
    </xf>
    <xf numFmtId="3" fontId="2" fillId="0" borderId="34" xfId="0" applyNumberFormat="1" applyFont="1" applyFill="1" applyBorder="1" applyAlignment="1">
      <alignment horizontal="right" indent="1"/>
    </xf>
    <xf numFmtId="3" fontId="18" fillId="0" borderId="34" xfId="0" applyNumberFormat="1" applyFont="1" applyFill="1" applyBorder="1" applyAlignment="1">
      <alignment horizontal="right" indent="1"/>
    </xf>
    <xf numFmtId="3" fontId="18" fillId="0" borderId="29" xfId="0" applyNumberFormat="1" applyFont="1" applyFill="1" applyBorder="1" applyAlignment="1">
      <alignment horizontal="right" indent="1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0" fillId="0" borderId="0" xfId="0" applyFont="1" applyAlignment="1">
      <alignment horizontal="left"/>
    </xf>
    <xf numFmtId="0" fontId="31" fillId="10" borderId="8" xfId="4" applyFont="1" applyBorder="1" applyAlignment="1">
      <alignment horizontal="center"/>
    </xf>
    <xf numFmtId="0" fontId="31" fillId="8" borderId="52" xfId="2" applyFont="1" applyBorder="1" applyAlignment="1">
      <alignment horizontal="center"/>
    </xf>
    <xf numFmtId="0" fontId="32" fillId="11" borderId="39" xfId="5" applyFont="1" applyBorder="1" applyAlignment="1">
      <alignment horizontal="center"/>
    </xf>
    <xf numFmtId="0" fontId="33" fillId="9" borderId="38" xfId="3" applyFont="1" applyBorder="1" applyAlignment="1">
      <alignment horizontal="center"/>
    </xf>
    <xf numFmtId="0" fontId="29" fillId="0" borderId="71" xfId="0" applyFont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32" fillId="11" borderId="50" xfId="5" applyFont="1" applyBorder="1" applyAlignment="1">
      <alignment horizontal="center"/>
    </xf>
    <xf numFmtId="3" fontId="18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/>
    </xf>
    <xf numFmtId="3" fontId="2" fillId="2" borderId="35" xfId="0" applyNumberFormat="1" applyFont="1" applyFill="1" applyBorder="1" applyAlignment="1">
      <alignment horizontal="center" vertical="center"/>
    </xf>
    <xf numFmtId="3" fontId="18" fillId="2" borderId="6" xfId="0" applyNumberFormat="1" applyFont="1" applyFill="1" applyBorder="1" applyAlignment="1">
      <alignment horizontal="left" vertical="center" indent="1"/>
    </xf>
    <xf numFmtId="3" fontId="18" fillId="2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8" fillId="2" borderId="7" xfId="0" applyNumberFormat="1" applyFont="1" applyFill="1" applyBorder="1" applyAlignment="1">
      <alignment horizontal="left" vertical="center"/>
    </xf>
    <xf numFmtId="0" fontId="0" fillId="0" borderId="33" xfId="0" applyFill="1" applyBorder="1" applyAlignment="1">
      <alignment horizontal="left" indent="1"/>
    </xf>
    <xf numFmtId="0" fontId="17" fillId="0" borderId="33" xfId="0" applyFont="1" applyFill="1" applyBorder="1" applyAlignment="1">
      <alignment horizontal="left" indent="3"/>
    </xf>
    <xf numFmtId="0" fontId="0" fillId="0" borderId="29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49" fontId="0" fillId="0" borderId="33" xfId="0" applyNumberFormat="1" applyBorder="1" applyAlignment="1">
      <alignment horizontal="left" indent="1"/>
    </xf>
    <xf numFmtId="49" fontId="0" fillId="0" borderId="0" xfId="0" applyNumberFormat="1" applyBorder="1" applyAlignment="1">
      <alignment horizontal="left" indent="1"/>
    </xf>
    <xf numFmtId="49" fontId="0" fillId="0" borderId="14" xfId="0" applyNumberFormat="1" applyBorder="1" applyAlignment="1">
      <alignment horizontal="left" indent="1"/>
    </xf>
    <xf numFmtId="49" fontId="0" fillId="0" borderId="14" xfId="0" applyNumberFormat="1" applyFill="1" applyBorder="1" applyAlignment="1">
      <alignment horizontal="left" indent="1"/>
    </xf>
    <xf numFmtId="49" fontId="0" fillId="0" borderId="29" xfId="0" applyNumberFormat="1" applyFill="1" applyBorder="1" applyAlignment="1">
      <alignment horizontal="left" indent="1"/>
    </xf>
    <xf numFmtId="165" fontId="18" fillId="2" borderId="6" xfId="0" applyNumberFormat="1" applyFont="1" applyFill="1" applyBorder="1" applyAlignment="1">
      <alignment horizontal="left" vertical="center"/>
    </xf>
    <xf numFmtId="0" fontId="37" fillId="5" borderId="3" xfId="0" applyFont="1" applyFill="1" applyBorder="1" applyAlignment="1">
      <alignment horizontal="center"/>
    </xf>
    <xf numFmtId="0" fontId="37" fillId="5" borderId="0" xfId="0" applyFont="1" applyFill="1"/>
    <xf numFmtId="0" fontId="37" fillId="5" borderId="0" xfId="0" applyFont="1" applyFill="1" applyAlignment="1">
      <alignment horizontal="center"/>
    </xf>
    <xf numFmtId="3" fontId="37" fillId="5" borderId="0" xfId="0" applyNumberFormat="1" applyFont="1" applyFill="1" applyAlignment="1">
      <alignment horizontal="right" indent="1"/>
    </xf>
    <xf numFmtId="0" fontId="37" fillId="5" borderId="0" xfId="0" applyFont="1" applyFill="1" applyAlignment="1">
      <alignment horizontal="right" indent="1"/>
    </xf>
    <xf numFmtId="9" fontId="37" fillId="5" borderId="46" xfId="1" applyFont="1" applyFill="1" applyBorder="1" applyAlignment="1">
      <alignment horizontal="left"/>
    </xf>
    <xf numFmtId="0" fontId="37" fillId="5" borderId="47" xfId="0" applyFont="1" applyFill="1" applyBorder="1" applyAlignment="1">
      <alignment horizontal="center"/>
    </xf>
    <xf numFmtId="0" fontId="37" fillId="5" borderId="39" xfId="0" applyFont="1" applyFill="1" applyBorder="1" applyAlignment="1">
      <alignment horizontal="center"/>
    </xf>
    <xf numFmtId="0" fontId="37" fillId="5" borderId="33" xfId="0" applyFont="1" applyFill="1" applyBorder="1"/>
    <xf numFmtId="0" fontId="37" fillId="5" borderId="33" xfId="0" applyFont="1" applyFill="1" applyBorder="1" applyAlignment="1">
      <alignment horizontal="center"/>
    </xf>
    <xf numFmtId="3" fontId="38" fillId="5" borderId="33" xfId="0" applyNumberFormat="1" applyFont="1" applyFill="1" applyBorder="1" applyAlignment="1">
      <alignment horizontal="right" indent="1"/>
    </xf>
    <xf numFmtId="9" fontId="37" fillId="5" borderId="33" xfId="1" applyFont="1" applyFill="1" applyBorder="1" applyAlignment="1">
      <alignment horizontal="left"/>
    </xf>
    <xf numFmtId="9" fontId="37" fillId="5" borderId="40" xfId="1" applyFont="1" applyFill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49" fontId="0" fillId="0" borderId="0" xfId="0" applyNumberFormat="1"/>
    <xf numFmtId="0" fontId="3" fillId="0" borderId="43" xfId="0" applyFont="1" applyBorder="1" applyAlignment="1">
      <alignment horizontal="center"/>
    </xf>
    <xf numFmtId="49" fontId="3" fillId="0" borderId="14" xfId="0" applyNumberFormat="1" applyFont="1" applyBorder="1"/>
    <xf numFmtId="0" fontId="3" fillId="0" borderId="14" xfId="0" applyFont="1" applyBorder="1" applyAlignment="1">
      <alignment horizontal="center"/>
    </xf>
    <xf numFmtId="49" fontId="3" fillId="0" borderId="29" xfId="0" applyNumberFormat="1" applyFont="1" applyBorder="1"/>
    <xf numFmtId="3" fontId="2" fillId="2" borderId="1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0" fontId="2" fillId="0" borderId="0" xfId="4" applyFont="1" applyFill="1" applyAlignment="1">
      <alignment horizontal="left" indent="1"/>
    </xf>
    <xf numFmtId="0" fontId="2" fillId="0" borderId="0" xfId="4" applyFont="1" applyFill="1" applyAlignment="1">
      <alignment horizontal="right" indent="1"/>
    </xf>
    <xf numFmtId="0" fontId="2" fillId="0" borderId="0" xfId="0" applyFont="1" applyAlignment="1">
      <alignment horizontal="right" indent="1"/>
    </xf>
    <xf numFmtId="0" fontId="2" fillId="4" borderId="0" xfId="0" applyFont="1" applyFill="1" applyAlignment="1">
      <alignment horizontal="center"/>
    </xf>
    <xf numFmtId="0" fontId="0" fillId="0" borderId="0" xfId="0" applyAlignment="1">
      <alignment horizontal="left" indent="1"/>
    </xf>
    <xf numFmtId="3" fontId="0" fillId="0" borderId="0" xfId="0" applyNumberFormat="1" applyAlignment="1">
      <alignment horizontal="center"/>
    </xf>
    <xf numFmtId="0" fontId="0" fillId="0" borderId="0" xfId="0" applyFill="1" applyAlignment="1">
      <alignment horizontal="left" indent="1"/>
    </xf>
    <xf numFmtId="164" fontId="0" fillId="0" borderId="0" xfId="0" applyNumberFormat="1"/>
    <xf numFmtId="164" fontId="3" fillId="0" borderId="0" xfId="0" applyNumberFormat="1" applyFont="1"/>
    <xf numFmtId="0" fontId="3" fillId="0" borderId="0" xfId="0" applyFont="1" applyAlignment="1">
      <alignment horizontal="left"/>
    </xf>
    <xf numFmtId="1" fontId="0" fillId="0" borderId="0" xfId="0" applyNumberFormat="1"/>
    <xf numFmtId="3" fontId="24" fillId="11" borderId="0" xfId="5" applyNumberFormat="1"/>
    <xf numFmtId="3" fontId="19" fillId="9" borderId="0" xfId="3" applyNumberFormat="1"/>
    <xf numFmtId="3" fontId="18" fillId="2" borderId="6" xfId="0" applyNumberFormat="1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/>
    </xf>
    <xf numFmtId="49" fontId="0" fillId="0" borderId="49" xfId="0" applyNumberFormat="1" applyBorder="1" applyAlignment="1">
      <alignment horizontal="left" indent="1"/>
    </xf>
    <xf numFmtId="3" fontId="0" fillId="0" borderId="49" xfId="0" applyNumberFormat="1" applyBorder="1" applyAlignment="1">
      <alignment horizontal="center"/>
    </xf>
    <xf numFmtId="9" fontId="0" fillId="0" borderId="51" xfId="1" applyFont="1" applyBorder="1" applyAlignment="1">
      <alignment horizontal="left"/>
    </xf>
    <xf numFmtId="0" fontId="0" fillId="12" borderId="0" xfId="0" applyFill="1" applyAlignment="1">
      <alignment vertical="center"/>
    </xf>
    <xf numFmtId="0" fontId="0" fillId="12" borderId="0" xfId="0" applyFill="1"/>
    <xf numFmtId="3" fontId="2" fillId="8" borderId="32" xfId="2" applyNumberFormat="1" applyFont="1" applyAlignment="1">
      <alignment horizontal="center"/>
    </xf>
    <xf numFmtId="164" fontId="2" fillId="8" borderId="32" xfId="2" applyNumberFormat="1" applyFont="1" applyAlignment="1">
      <alignment horizontal="center"/>
    </xf>
    <xf numFmtId="0" fontId="29" fillId="0" borderId="0" xfId="0" applyFont="1" applyAlignment="1">
      <alignment horizontal="left" vertical="top" wrapText="1"/>
    </xf>
    <xf numFmtId="0" fontId="42" fillId="13" borderId="0" xfId="0" applyFont="1" applyFill="1" applyAlignment="1">
      <alignment horizontal="center" wrapText="1"/>
    </xf>
    <xf numFmtId="0" fontId="43" fillId="0" borderId="0" xfId="0" applyFont="1" applyAlignment="1">
      <alignment horizontal="center"/>
    </xf>
    <xf numFmtId="0" fontId="43" fillId="0" borderId="0" xfId="4" applyFont="1" applyFill="1" applyAlignment="1">
      <alignment horizontal="left" indent="1"/>
    </xf>
    <xf numFmtId="0" fontId="43" fillId="11" borderId="0" xfId="5" applyFont="1" applyBorder="1" applyAlignment="1">
      <alignment horizontal="center"/>
    </xf>
    <xf numFmtId="0" fontId="43" fillId="0" borderId="0" xfId="0" applyFont="1" applyAlignment="1">
      <alignment horizontal="right" indent="1"/>
    </xf>
    <xf numFmtId="0" fontId="43" fillId="0" borderId="0" xfId="0" applyFont="1" applyFill="1" applyAlignment="1">
      <alignment horizontal="center"/>
    </xf>
    <xf numFmtId="0" fontId="43" fillId="8" borderId="32" xfId="2" applyFont="1" applyAlignment="1">
      <alignment horizontal="center"/>
    </xf>
    <xf numFmtId="9" fontId="43" fillId="0" borderId="0" xfId="1" applyFont="1" applyAlignment="1">
      <alignment horizontal="center"/>
    </xf>
    <xf numFmtId="1" fontId="43" fillId="0" borderId="0" xfId="0" applyNumberFormat="1" applyFont="1" applyAlignment="1">
      <alignment horizontal="center"/>
    </xf>
    <xf numFmtId="0" fontId="43" fillId="0" borderId="0" xfId="0" applyFont="1"/>
    <xf numFmtId="0" fontId="24" fillId="4" borderId="0" xfId="5" applyFill="1" applyBorder="1" applyAlignment="1">
      <alignment horizontal="center"/>
    </xf>
    <xf numFmtId="0" fontId="2" fillId="4" borderId="0" xfId="0" applyFont="1" applyFill="1" applyAlignment="1">
      <alignment horizontal="right" indent="1"/>
    </xf>
    <xf numFmtId="0" fontId="2" fillId="0" borderId="14" xfId="4" applyFont="1" applyFill="1" applyBorder="1" applyAlignment="1">
      <alignment horizontal="left" indent="1"/>
    </xf>
    <xf numFmtId="0" fontId="0" fillId="0" borderId="14" xfId="0" applyBorder="1"/>
    <xf numFmtId="0" fontId="2" fillId="4" borderId="32" xfId="2" applyFont="1" applyFill="1" applyAlignment="1">
      <alignment horizontal="center"/>
    </xf>
    <xf numFmtId="0" fontId="0" fillId="4" borderId="0" xfId="0" applyFill="1" applyAlignment="1">
      <alignment horizontal="left" indent="1"/>
    </xf>
    <xf numFmtId="3" fontId="2" fillId="4" borderId="32" xfId="2" applyNumberFormat="1" applyFont="1" applyFill="1" applyAlignment="1">
      <alignment horizontal="center"/>
    </xf>
    <xf numFmtId="0" fontId="2" fillId="4" borderId="0" xfId="4" applyFont="1" applyFill="1" applyAlignment="1">
      <alignment horizontal="left" indent="1"/>
    </xf>
    <xf numFmtId="1" fontId="2" fillId="4" borderId="0" xfId="0" applyNumberFormat="1" applyFont="1" applyFill="1" applyAlignment="1">
      <alignment horizontal="center"/>
    </xf>
    <xf numFmtId="0" fontId="2" fillId="5" borderId="3" xfId="0" applyFont="1" applyFill="1" applyBorder="1" applyAlignment="1">
      <alignment horizontal="center"/>
    </xf>
    <xf numFmtId="0" fontId="2" fillId="5" borderId="0" xfId="0" applyFont="1" applyFill="1"/>
    <xf numFmtId="0" fontId="2" fillId="5" borderId="0" xfId="0" applyFont="1" applyFill="1" applyAlignment="1">
      <alignment horizontal="center"/>
    </xf>
    <xf numFmtId="3" fontId="18" fillId="5" borderId="46" xfId="0" applyNumberFormat="1" applyFont="1" applyFill="1" applyBorder="1" applyAlignment="1">
      <alignment horizontal="right" indent="1"/>
    </xf>
    <xf numFmtId="0" fontId="17" fillId="5" borderId="46" xfId="0" applyFont="1" applyFill="1" applyBorder="1" applyAlignment="1">
      <alignment horizontal="center"/>
    </xf>
    <xf numFmtId="0" fontId="0" fillId="5" borderId="46" xfId="0" applyFill="1" applyBorder="1" applyAlignment="1">
      <alignment horizontal="center"/>
    </xf>
    <xf numFmtId="0" fontId="2" fillId="5" borderId="47" xfId="0" applyFont="1" applyFill="1" applyBorder="1" applyAlignment="1">
      <alignment horizontal="center"/>
    </xf>
    <xf numFmtId="0" fontId="2" fillId="5" borderId="39" xfId="0" applyFont="1" applyFill="1" applyBorder="1" applyAlignment="1">
      <alignment horizontal="center"/>
    </xf>
    <xf numFmtId="49" fontId="2" fillId="5" borderId="33" xfId="0" applyNumberFormat="1" applyFont="1" applyFill="1" applyBorder="1"/>
    <xf numFmtId="0" fontId="2" fillId="5" borderId="33" xfId="0" applyFont="1" applyFill="1" applyBorder="1" applyAlignment="1">
      <alignment horizontal="center"/>
    </xf>
    <xf numFmtId="3" fontId="18" fillId="5" borderId="33" xfId="0" applyNumberFormat="1" applyFont="1" applyFill="1" applyBorder="1" applyAlignment="1">
      <alignment horizontal="right" indent="1"/>
    </xf>
    <xf numFmtId="0" fontId="0" fillId="5" borderId="33" xfId="0" applyFill="1" applyBorder="1" applyAlignment="1">
      <alignment horizontal="center"/>
    </xf>
    <xf numFmtId="0" fontId="2" fillId="5" borderId="40" xfId="0" applyFont="1" applyFill="1" applyBorder="1" applyAlignment="1">
      <alignment horizontal="center"/>
    </xf>
    <xf numFmtId="9" fontId="0" fillId="0" borderId="19" xfId="1" applyFont="1" applyBorder="1" applyAlignment="1">
      <alignment horizontal="left"/>
    </xf>
    <xf numFmtId="0" fontId="24" fillId="4" borderId="0" xfId="5" applyFill="1" applyAlignment="1">
      <alignment horizontal="center"/>
    </xf>
    <xf numFmtId="3" fontId="2" fillId="8" borderId="32" xfId="2" applyNumberFormat="1" applyFont="1" applyAlignment="1">
      <alignment horizontal="right"/>
    </xf>
    <xf numFmtId="3" fontId="2" fillId="4" borderId="32" xfId="2" applyNumberFormat="1" applyFont="1" applyFill="1" applyAlignment="1">
      <alignment horizontal="right"/>
    </xf>
    <xf numFmtId="3" fontId="0" fillId="4" borderId="0" xfId="0" applyNumberFormat="1" applyFill="1" applyAlignment="1">
      <alignment horizontal="center"/>
    </xf>
    <xf numFmtId="3" fontId="2" fillId="8" borderId="78" xfId="2" applyNumberFormat="1" applyFont="1" applyBorder="1" applyAlignment="1">
      <alignment horizontal="right"/>
    </xf>
    <xf numFmtId="3" fontId="2" fillId="8" borderId="78" xfId="2" applyNumberFormat="1" applyFont="1" applyBorder="1" applyAlignment="1">
      <alignment horizontal="center"/>
    </xf>
    <xf numFmtId="3" fontId="2" fillId="2" borderId="0" xfId="0" applyNumberFormat="1" applyFont="1" applyFill="1" applyBorder="1" applyAlignment="1">
      <alignment horizontal="center" vertical="center"/>
    </xf>
    <xf numFmtId="3" fontId="2" fillId="2" borderId="0" xfId="0" applyNumberFormat="1" applyFont="1" applyFill="1" applyBorder="1" applyAlignment="1">
      <alignment horizontal="left" vertical="center" indent="1"/>
    </xf>
    <xf numFmtId="3" fontId="2" fillId="0" borderId="0" xfId="0" applyNumberFormat="1" applyFont="1" applyFill="1" applyBorder="1" applyAlignment="1">
      <alignment horizontal="center" vertical="center"/>
    </xf>
    <xf numFmtId="3" fontId="13" fillId="2" borderId="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 vertical="center"/>
    </xf>
    <xf numFmtId="3" fontId="2" fillId="4" borderId="78" xfId="2" applyNumberFormat="1" applyFon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9" fillId="0" borderId="0" xfId="3" applyFont="1" applyFill="1" applyAlignment="1">
      <alignment horizontal="left"/>
    </xf>
    <xf numFmtId="0" fontId="29" fillId="0" borderId="0" xfId="0" applyFont="1" applyAlignment="1">
      <alignment horizontal="left" vertical="top" wrapText="1"/>
    </xf>
    <xf numFmtId="0" fontId="2" fillId="14" borderId="0" xfId="0" applyFont="1" applyFill="1" applyAlignment="1">
      <alignment horizontal="left"/>
    </xf>
    <xf numFmtId="0" fontId="24" fillId="0" borderId="0" xfId="5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18" fillId="0" borderId="0" xfId="4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right" indent="1"/>
    </xf>
    <xf numFmtId="0" fontId="2" fillId="0" borderId="79" xfId="2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0" fontId="0" fillId="12" borderId="0" xfId="0" applyFill="1" applyBorder="1" applyAlignment="1">
      <alignment vertical="center"/>
    </xf>
    <xf numFmtId="0" fontId="0" fillId="12" borderId="0" xfId="0" applyFill="1" applyBorder="1"/>
    <xf numFmtId="0" fontId="2" fillId="0" borderId="0" xfId="2" applyFont="1" applyFill="1" applyBorder="1" applyAlignment="1">
      <alignment horizontal="center"/>
    </xf>
    <xf numFmtId="0" fontId="0" fillId="0" borderId="0" xfId="0" applyBorder="1" applyAlignment="1">
      <alignment vertical="center"/>
    </xf>
    <xf numFmtId="3" fontId="1" fillId="3" borderId="1" xfId="0" applyNumberFormat="1" applyFont="1" applyFill="1" applyBorder="1" applyAlignment="1">
      <alignment horizontal="center"/>
    </xf>
    <xf numFmtId="3" fontId="1" fillId="3" borderId="0" xfId="0" applyNumberFormat="1" applyFont="1" applyFill="1" applyAlignment="1">
      <alignment horizontal="center"/>
    </xf>
    <xf numFmtId="49" fontId="0" fillId="0" borderId="6" xfId="0" applyNumberFormat="1" applyBorder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3" fontId="1" fillId="3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left" vertical="center"/>
    </xf>
    <xf numFmtId="0" fontId="29" fillId="0" borderId="33" xfId="0" applyFont="1" applyBorder="1" applyAlignment="1">
      <alignment horizontal="left" indent="1"/>
    </xf>
    <xf numFmtId="0" fontId="29" fillId="0" borderId="40" xfId="0" applyFont="1" applyBorder="1" applyAlignment="1">
      <alignment horizontal="left" indent="1"/>
    </xf>
    <xf numFmtId="0" fontId="29" fillId="0" borderId="0" xfId="0" applyFont="1" applyAlignment="1">
      <alignment horizontal="left" vertical="center" wrapText="1"/>
    </xf>
    <xf numFmtId="0" fontId="29" fillId="0" borderId="49" xfId="0" applyFont="1" applyBorder="1" applyAlignment="1">
      <alignment horizontal="left" indent="1"/>
    </xf>
    <xf numFmtId="0" fontId="29" fillId="0" borderId="51" xfId="0" applyFont="1" applyBorder="1" applyAlignment="1">
      <alignment horizontal="left" indent="1"/>
    </xf>
    <xf numFmtId="3" fontId="1" fillId="3" borderId="2" xfId="0" applyNumberFormat="1" applyFont="1" applyFill="1" applyBorder="1" applyAlignment="1">
      <alignment horizontal="center"/>
    </xf>
    <xf numFmtId="0" fontId="29" fillId="0" borderId="75" xfId="0" applyFont="1" applyBorder="1" applyAlignment="1">
      <alignment horizontal="center"/>
    </xf>
    <xf numFmtId="0" fontId="29" fillId="0" borderId="76" xfId="0" applyFont="1" applyBorder="1" applyAlignment="1">
      <alignment horizontal="center"/>
    </xf>
    <xf numFmtId="0" fontId="29" fillId="0" borderId="77" xfId="0" applyFont="1" applyBorder="1" applyAlignment="1">
      <alignment horizontal="center"/>
    </xf>
    <xf numFmtId="0" fontId="29" fillId="0" borderId="0" xfId="0" applyFont="1" applyAlignment="1">
      <alignment horizontal="left" vertical="top" wrapText="1"/>
    </xf>
    <xf numFmtId="0" fontId="31" fillId="0" borderId="33" xfId="0" applyFont="1" applyBorder="1" applyAlignment="1">
      <alignment horizontal="left" indent="1"/>
    </xf>
    <xf numFmtId="0" fontId="31" fillId="0" borderId="40" xfId="0" applyFont="1" applyBorder="1" applyAlignment="1">
      <alignment horizontal="left" indent="1"/>
    </xf>
    <xf numFmtId="3" fontId="31" fillId="0" borderId="71" xfId="0" applyNumberFormat="1" applyFont="1" applyBorder="1" applyAlignment="1">
      <alignment horizontal="center" vertical="center"/>
    </xf>
    <xf numFmtId="3" fontId="31" fillId="0" borderId="72" xfId="0" applyNumberFormat="1" applyFont="1" applyBorder="1" applyAlignment="1">
      <alignment horizontal="center" vertical="center"/>
    </xf>
    <xf numFmtId="0" fontId="31" fillId="0" borderId="66" xfId="0" applyFont="1" applyBorder="1" applyAlignment="1">
      <alignment horizontal="left" vertical="center"/>
    </xf>
    <xf numFmtId="0" fontId="31" fillId="0" borderId="67" xfId="0" applyFont="1" applyBorder="1" applyAlignment="1">
      <alignment horizontal="left" vertical="center"/>
    </xf>
    <xf numFmtId="0" fontId="31" fillId="0" borderId="68" xfId="0" applyFont="1" applyBorder="1" applyAlignment="1">
      <alignment horizontal="left" vertical="center"/>
    </xf>
    <xf numFmtId="3" fontId="31" fillId="0" borderId="39" xfId="0" applyNumberFormat="1" applyFont="1" applyBorder="1" applyAlignment="1">
      <alignment horizontal="center" vertical="center"/>
    </xf>
    <xf numFmtId="3" fontId="31" fillId="0" borderId="73" xfId="0" applyNumberFormat="1" applyFont="1" applyBorder="1" applyAlignment="1">
      <alignment horizontal="center" vertical="center"/>
    </xf>
    <xf numFmtId="0" fontId="31" fillId="0" borderId="69" xfId="0" applyFont="1" applyBorder="1" applyAlignment="1">
      <alignment horizontal="left" vertical="center"/>
    </xf>
    <xf numFmtId="0" fontId="31" fillId="0" borderId="33" xfId="0" applyFont="1" applyBorder="1" applyAlignment="1">
      <alignment horizontal="left" vertical="center"/>
    </xf>
    <xf numFmtId="0" fontId="31" fillId="0" borderId="40" xfId="0" applyFont="1" applyBorder="1" applyAlignment="1">
      <alignment horizontal="left" vertical="center"/>
    </xf>
    <xf numFmtId="0" fontId="31" fillId="0" borderId="69" xfId="0" applyFont="1" applyBorder="1" applyAlignment="1">
      <alignment vertical="center"/>
    </xf>
    <xf numFmtId="0" fontId="31" fillId="0" borderId="33" xfId="0" applyFont="1" applyBorder="1" applyAlignment="1">
      <alignment vertical="center"/>
    </xf>
    <xf numFmtId="0" fontId="31" fillId="0" borderId="40" xfId="0" applyFont="1" applyBorder="1" applyAlignment="1">
      <alignment vertical="center"/>
    </xf>
    <xf numFmtId="3" fontId="31" fillId="0" borderId="50" xfId="0" applyNumberFormat="1" applyFont="1" applyBorder="1" applyAlignment="1">
      <alignment horizontal="center" vertical="center"/>
    </xf>
    <xf numFmtId="3" fontId="31" fillId="0" borderId="74" xfId="0" applyNumberFormat="1" applyFont="1" applyBorder="1" applyAlignment="1">
      <alignment horizontal="center" vertical="center"/>
    </xf>
    <xf numFmtId="0" fontId="31" fillId="0" borderId="70" xfId="0" applyFont="1" applyBorder="1" applyAlignment="1">
      <alignment horizontal="left" vertical="center"/>
    </xf>
    <xf numFmtId="0" fontId="31" fillId="0" borderId="49" xfId="0" applyFont="1" applyBorder="1" applyAlignment="1">
      <alignment horizontal="left" vertical="center"/>
    </xf>
    <xf numFmtId="0" fontId="31" fillId="0" borderId="51" xfId="0" applyFont="1" applyBorder="1" applyAlignment="1">
      <alignment horizontal="left" vertical="center"/>
    </xf>
    <xf numFmtId="0" fontId="29" fillId="0" borderId="70" xfId="0" applyFont="1" applyBorder="1" applyAlignment="1">
      <alignment horizontal="left"/>
    </xf>
    <xf numFmtId="0" fontId="29" fillId="0" borderId="49" xfId="0" applyFont="1" applyBorder="1" applyAlignment="1">
      <alignment horizontal="left"/>
    </xf>
    <xf numFmtId="0" fontId="29" fillId="0" borderId="51" xfId="0" applyFont="1" applyBorder="1" applyAlignment="1">
      <alignment horizontal="left"/>
    </xf>
    <xf numFmtId="3" fontId="28" fillId="3" borderId="0" xfId="0" applyNumberFormat="1" applyFont="1" applyFill="1" applyAlignment="1">
      <alignment horizontal="center"/>
    </xf>
    <xf numFmtId="0" fontId="29" fillId="0" borderId="66" xfId="0" applyFont="1" applyBorder="1" applyAlignment="1">
      <alignment horizontal="left" vertical="center"/>
    </xf>
    <xf numFmtId="0" fontId="29" fillId="0" borderId="67" xfId="0" applyFont="1" applyBorder="1" applyAlignment="1">
      <alignment horizontal="left" vertical="center"/>
    </xf>
    <xf numFmtId="0" fontId="29" fillId="0" borderId="68" xfId="0" applyFont="1" applyBorder="1" applyAlignment="1">
      <alignment horizontal="left" vertical="center"/>
    </xf>
    <xf numFmtId="0" fontId="29" fillId="0" borderId="69" xfId="0" applyFont="1" applyBorder="1" applyAlignment="1">
      <alignment horizontal="left" vertical="center"/>
    </xf>
    <xf numFmtId="0" fontId="29" fillId="0" borderId="33" xfId="0" applyFont="1" applyBorder="1" applyAlignment="1">
      <alignment horizontal="left" vertical="center"/>
    </xf>
    <xf numFmtId="0" fontId="29" fillId="0" borderId="4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 wrapText="1"/>
    </xf>
  </cellXfs>
  <cellStyles count="6">
    <cellStyle name="Bad" xfId="5" builtinId="27"/>
    <cellStyle name="Good" xfId="3" builtinId="26"/>
    <cellStyle name="Input" xfId="2" builtinId="20"/>
    <cellStyle name="Neutral" xfId="4" builtinId="28"/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FFEB9A"/>
      <color rgb="FF4D4D4D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4459FA-0EAE-4318-A97D-F174136C79B8}">
  <dimension ref="A1:AA30"/>
  <sheetViews>
    <sheetView showGridLines="0" zoomScaleNormal="100" workbookViewId="0">
      <selection activeCell="E16" sqref="E16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44.42578125" customWidth="1"/>
    <col min="4" max="4" width="11.140625" style="2" customWidth="1"/>
    <col min="5" max="5" width="16.42578125" style="111" customWidth="1"/>
    <col min="6" max="6" width="11.140625" style="2" customWidth="1"/>
    <col min="7" max="7" width="5.7109375" style="111" customWidth="1"/>
    <col min="8" max="8" width="4.85546875" style="2" customWidth="1"/>
    <col min="9" max="9" width="44.42578125" customWidth="1"/>
    <col min="10" max="10" width="11.140625" style="2" customWidth="1"/>
    <col min="11" max="11" width="16.42578125" style="111" customWidth="1"/>
    <col min="12" max="12" width="11.140625" style="2" customWidth="1"/>
  </cols>
  <sheetData>
    <row r="1" spans="1:27" ht="9" customHeight="1" x14ac:dyDescent="0.25">
      <c r="A1" s="132"/>
      <c r="E1" s="2"/>
      <c r="G1" s="2"/>
      <c r="K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2"/>
      <c r="B2" s="391" t="s">
        <v>205</v>
      </c>
      <c r="C2" s="392"/>
      <c r="D2" s="392"/>
      <c r="E2" s="392"/>
      <c r="F2" s="392"/>
      <c r="G2" s="392"/>
      <c r="H2" s="392"/>
      <c r="I2" s="392"/>
      <c r="J2" s="392"/>
      <c r="K2" s="392"/>
      <c r="L2" s="39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2"/>
      <c r="B3" s="274"/>
      <c r="C3" s="250"/>
      <c r="D3" s="274"/>
      <c r="E3" s="274"/>
      <c r="F3" s="274"/>
      <c r="G3" s="274"/>
      <c r="H3" s="274"/>
      <c r="I3" s="250"/>
      <c r="J3" s="274"/>
      <c r="K3" s="274"/>
      <c r="L3" s="274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ht="30" x14ac:dyDescent="0.25">
      <c r="B4" s="269"/>
      <c r="C4" s="285" t="s">
        <v>260</v>
      </c>
      <c r="D4" s="321" t="s">
        <v>261</v>
      </c>
      <c r="E4" s="321" t="s">
        <v>262</v>
      </c>
      <c r="F4" s="275" t="s">
        <v>254</v>
      </c>
      <c r="G4"/>
      <c r="H4" s="269"/>
      <c r="I4" s="285" t="s">
        <v>263</v>
      </c>
      <c r="J4" s="321" t="s">
        <v>261</v>
      </c>
      <c r="K4" s="321" t="s">
        <v>264</v>
      </c>
      <c r="L4" s="275" t="s">
        <v>254</v>
      </c>
    </row>
    <row r="5" spans="1:27" ht="21" customHeight="1" x14ac:dyDescent="0.25">
      <c r="B5" s="74"/>
      <c r="C5" s="280" t="s">
        <v>255</v>
      </c>
      <c r="D5" s="91">
        <f>+'HFJ ÍBUDARHUSNÆDI ekkinota'!G28-'HFJ ÍBUDARHUSNÆDI ekkinota'!H28</f>
        <v>0</v>
      </c>
      <c r="E5" s="91">
        <f>+SUM('HFJ ÍBUDARHUSNÆDI ekkinota'!V28:Z28)</f>
        <v>0</v>
      </c>
      <c r="F5" s="110" t="e">
        <f t="shared" ref="F5:F10" si="0">+E5/D5</f>
        <v>#DIV/0!</v>
      </c>
      <c r="H5" s="74"/>
      <c r="I5" s="280" t="s">
        <v>208</v>
      </c>
      <c r="J5" s="91">
        <f>+'HFJ A_OG_S_HUSNÆDI'!G27-'HFJ A_OG_S_HUSNÆDI'!H27</f>
        <v>24217</v>
      </c>
      <c r="K5" s="91">
        <f>+SUM('HFJ A_OG_S_HUSNÆDI'!V27:Z27)</f>
        <v>6000</v>
      </c>
      <c r="L5" s="110">
        <f>+K5/J5</f>
        <v>0.24775983813023908</v>
      </c>
    </row>
    <row r="6" spans="1:27" ht="21" customHeight="1" x14ac:dyDescent="0.25">
      <c r="B6" s="74"/>
      <c r="C6" s="280" t="s">
        <v>86</v>
      </c>
      <c r="D6" s="91">
        <f>+'HFJ ÍBUDARHUSNÆDI ekkinota'!G27-'HFJ ÍBUDARHUSNÆDI ekkinota'!H27</f>
        <v>170</v>
      </c>
      <c r="E6" s="91">
        <f>+SUM('HFJ ÍBUDARHUSNÆDI ekkinota'!V27:Z27)</f>
        <v>150</v>
      </c>
      <c r="F6" s="110">
        <f t="shared" si="0"/>
        <v>0.88235294117647056</v>
      </c>
      <c r="H6" s="74"/>
      <c r="I6" s="280" t="s">
        <v>214</v>
      </c>
      <c r="J6" s="91">
        <f>+'HFJ A_OG_S_HUSNÆDI'!G28-'HFJ A_OG_S_HUSNÆDI'!H28</f>
        <v>80820</v>
      </c>
      <c r="K6" s="91">
        <f>+SUM('HFJ A_OG_S_HUSNÆDI'!V28:Z28)</f>
        <v>9000.0000068021891</v>
      </c>
      <c r="L6" s="110">
        <f>+K6/J6</f>
        <v>0.11135857469440967</v>
      </c>
    </row>
    <row r="7" spans="1:27" ht="21" customHeight="1" x14ac:dyDescent="0.25">
      <c r="B7" s="74"/>
      <c r="C7" s="280" t="s">
        <v>107</v>
      </c>
      <c r="D7" s="91" t="e">
        <f>+'HFJ ÍBUDARHUSNÆDI ekkinota'!#REF!-'HFJ ÍBUDARHUSNÆDI ekkinota'!#REF!</f>
        <v>#REF!</v>
      </c>
      <c r="E7" s="91" t="e">
        <f>+SUM('HFJ ÍBUDARHUSNÆDI ekkinota'!#REF!)</f>
        <v>#REF!</v>
      </c>
      <c r="F7" s="110" t="e">
        <f t="shared" si="0"/>
        <v>#REF!</v>
      </c>
      <c r="H7" s="74"/>
      <c r="I7" s="280" t="s">
        <v>217</v>
      </c>
      <c r="J7" s="91">
        <f>+'HFJ A_OG_S_HUSNÆDI'!G29-'HFJ A_OG_S_HUSNÆDI'!H29</f>
        <v>87734</v>
      </c>
      <c r="K7" s="91">
        <f>+SUM('HFJ A_OG_S_HUSNÆDI'!V29:Z29)</f>
        <v>13500.000015593261</v>
      </c>
      <c r="L7" s="110">
        <f>+K7/J7</f>
        <v>0.15387421086002304</v>
      </c>
    </row>
    <row r="8" spans="1:27" ht="21" customHeight="1" x14ac:dyDescent="0.25">
      <c r="B8" s="74"/>
      <c r="C8" s="280" t="s">
        <v>105</v>
      </c>
      <c r="D8" s="91">
        <f>+SUM('HFJ ÍBUDARHUSNÆDI ekkinota'!G36:G36)-SUM('HFJ ÍBUDARHUSNÆDI ekkinota'!H36:H36)</f>
        <v>246</v>
      </c>
      <c r="E8" s="91">
        <f>+SUM('HFJ ÍBUDARHUSNÆDI ekkinota'!V36:Z36)</f>
        <v>246</v>
      </c>
      <c r="F8" s="110">
        <f t="shared" si="0"/>
        <v>1</v>
      </c>
      <c r="H8" s="74"/>
      <c r="I8" s="280" t="s">
        <v>256</v>
      </c>
      <c r="J8" s="91">
        <f>+SUM('HFJ A_OG_S_HUSNÆDI'!G30:G31)-SUM('HFJ A_OG_S_HUSNÆDI'!H30:H31)</f>
        <v>222772.7</v>
      </c>
      <c r="K8" s="91">
        <f>+SUM('HFJ A_OG_S_HUSNÆDI'!V30:Z31)</f>
        <v>17999.999994937814</v>
      </c>
      <c r="L8" s="110">
        <f t="shared" ref="L8:L11" si="1">+K8/J8</f>
        <v>8.0799846637123016E-2</v>
      </c>
    </row>
    <row r="9" spans="1:27" ht="21" customHeight="1" x14ac:dyDescent="0.25">
      <c r="B9" s="74"/>
      <c r="C9" s="280" t="s">
        <v>104</v>
      </c>
      <c r="D9" s="91" t="e">
        <f>+'HFJ ÍBUDARHUSNÆDI ekkinota'!#REF!-'HFJ ÍBUDARHUSNÆDI ekkinota'!#REF!</f>
        <v>#REF!</v>
      </c>
      <c r="E9" s="91" t="e">
        <f>+SUM('HFJ ÍBUDARHUSNÆDI ekkinota'!#REF!)</f>
        <v>#REF!</v>
      </c>
      <c r="F9" s="110" t="e">
        <f t="shared" si="0"/>
        <v>#REF!</v>
      </c>
      <c r="H9" s="74"/>
      <c r="I9" s="280" t="s">
        <v>197</v>
      </c>
      <c r="J9" s="91">
        <f>+'HFJ A_OG_S_HUSNÆDI'!G33-'HFJ A_OG_S_HUSNÆDI'!H33</f>
        <v>18000</v>
      </c>
      <c r="K9" s="91">
        <f>+SUM('HFJ A_OG_S_HUSNÆDI'!V33:Z33)</f>
        <v>6000.0000282438768</v>
      </c>
      <c r="L9" s="110">
        <f t="shared" si="1"/>
        <v>0.33333333490243761</v>
      </c>
    </row>
    <row r="10" spans="1:27" ht="21" customHeight="1" thickBot="1" x14ac:dyDescent="0.3">
      <c r="B10" s="322"/>
      <c r="C10" s="323" t="s">
        <v>257</v>
      </c>
      <c r="D10" s="324">
        <f>+'HFJ ÍBUDARHUSNÆDI ekkinota'!G49-'HFJ ÍBUDARHUSNÆDI ekkinota'!H49</f>
        <v>22</v>
      </c>
      <c r="E10" s="324">
        <f>+SUM('HFJ ÍBUDARHUSNÆDI ekkinota'!V49:Z49)</f>
        <v>22</v>
      </c>
      <c r="F10" s="325">
        <f t="shared" si="0"/>
        <v>1</v>
      </c>
      <c r="H10" s="74"/>
      <c r="I10" s="280" t="s">
        <v>199</v>
      </c>
      <c r="J10" s="91">
        <f>+'HFJ A_OG_S_HUSNÆDI'!G34-'HFJ A_OG_S_HUSNÆDI'!H34</f>
        <v>21112</v>
      </c>
      <c r="K10" s="91">
        <f>+SUM('HFJ A_OG_S_HUSNÆDI'!V34:Z34)</f>
        <v>5999.9996112066028</v>
      </c>
      <c r="L10" s="110">
        <f t="shared" si="1"/>
        <v>0.28419854164487507</v>
      </c>
    </row>
    <row r="11" spans="1:27" ht="21" customHeight="1" thickBot="1" x14ac:dyDescent="0.3">
      <c r="B11" s="393" t="s">
        <v>265</v>
      </c>
      <c r="C11" s="393"/>
      <c r="D11" s="393"/>
      <c r="E11" s="393"/>
      <c r="F11" s="393"/>
      <c r="H11" s="322"/>
      <c r="I11" s="323" t="s">
        <v>223</v>
      </c>
      <c r="J11" s="324">
        <f>+'HFJ A_OG_S_HUSNÆDI'!G35-'HFJ A_OG_S_HUSNÆDI'!H35</f>
        <v>9619</v>
      </c>
      <c r="K11" s="324">
        <f>+SUM('HFJ A_OG_S_HUSNÆDI'!V35:Z35)</f>
        <v>7499.9999986245693</v>
      </c>
      <c r="L11" s="325">
        <f t="shared" si="1"/>
        <v>0.77970683008884178</v>
      </c>
    </row>
    <row r="12" spans="1:27" ht="21" customHeight="1" x14ac:dyDescent="0.25">
      <c r="B12" s="394"/>
      <c r="C12" s="394"/>
      <c r="D12" s="394"/>
      <c r="E12" s="394"/>
      <c r="F12" s="394"/>
      <c r="H12" s="393" t="s">
        <v>265</v>
      </c>
      <c r="I12" s="393"/>
      <c r="J12" s="393"/>
      <c r="K12" s="393"/>
      <c r="L12" s="393"/>
    </row>
    <row r="13" spans="1:27" ht="21" customHeight="1" x14ac:dyDescent="0.25">
      <c r="B13" s="394" t="s">
        <v>266</v>
      </c>
      <c r="C13" s="394"/>
      <c r="D13" s="394"/>
      <c r="E13" s="394"/>
      <c r="F13" s="394"/>
      <c r="H13" s="394"/>
      <c r="I13" s="394"/>
      <c r="J13" s="394"/>
      <c r="K13" s="394"/>
      <c r="L13" s="394"/>
    </row>
    <row r="14" spans="1:27" ht="21" customHeight="1" x14ac:dyDescent="0.25">
      <c r="B14" s="394"/>
      <c r="C14" s="394"/>
      <c r="D14" s="394"/>
      <c r="E14" s="394"/>
      <c r="F14" s="394"/>
      <c r="H14" s="394" t="s">
        <v>266</v>
      </c>
      <c r="I14" s="394"/>
      <c r="J14" s="394"/>
      <c r="K14" s="394"/>
      <c r="L14" s="394"/>
    </row>
    <row r="15" spans="1:27" ht="21" customHeight="1" x14ac:dyDescent="0.25">
      <c r="H15" s="394"/>
      <c r="I15" s="394"/>
      <c r="J15" s="394"/>
      <c r="K15" s="394"/>
      <c r="L15" s="394"/>
    </row>
    <row r="16" spans="1:27" ht="21" customHeight="1" x14ac:dyDescent="0.25">
      <c r="H16" s="111"/>
      <c r="I16" s="111"/>
      <c r="J16" s="111"/>
      <c r="L16" s="111"/>
    </row>
    <row r="17" spans="1:27" ht="21" customHeight="1" x14ac:dyDescent="0.25">
      <c r="H17" s="111"/>
      <c r="I17" s="111"/>
      <c r="J17" s="111"/>
      <c r="L17" s="111"/>
    </row>
    <row r="18" spans="1:27" ht="21" customHeight="1" x14ac:dyDescent="0.25">
      <c r="H18" s="111"/>
      <c r="I18" s="111"/>
      <c r="J18" s="111"/>
      <c r="L18" s="111"/>
    </row>
    <row r="19" spans="1:27" ht="21" customHeight="1" x14ac:dyDescent="0.25">
      <c r="H19" s="111"/>
      <c r="I19" s="111"/>
      <c r="J19" s="111"/>
      <c r="L19" s="111"/>
    </row>
    <row r="20" spans="1:27" ht="21" customHeight="1" x14ac:dyDescent="0.25">
      <c r="H20" s="111"/>
      <c r="I20" s="111"/>
      <c r="J20" s="111"/>
      <c r="L20" s="111"/>
    </row>
    <row r="21" spans="1:27" ht="21" customHeight="1" x14ac:dyDescent="0.25">
      <c r="H21" s="111"/>
      <c r="I21" s="111"/>
      <c r="J21" s="111"/>
    </row>
    <row r="22" spans="1:27" ht="21" customHeight="1" x14ac:dyDescent="0.25">
      <c r="H22" s="111"/>
      <c r="I22" s="111"/>
      <c r="J22" s="111"/>
    </row>
    <row r="23" spans="1:27" ht="21" customHeight="1" x14ac:dyDescent="0.25">
      <c r="H23" s="111"/>
      <c r="I23" s="111"/>
      <c r="J23" s="111"/>
    </row>
    <row r="24" spans="1:27" ht="21" customHeight="1" x14ac:dyDescent="0.25">
      <c r="H24" s="111"/>
      <c r="I24" s="111"/>
      <c r="J24" s="111"/>
    </row>
    <row r="25" spans="1:27" s="111" customFormat="1" ht="21" customHeight="1" x14ac:dyDescent="0.25">
      <c r="A25" s="7"/>
      <c r="B25" s="2"/>
      <c r="C25"/>
      <c r="D25" s="2"/>
      <c r="F25" s="2"/>
      <c r="L25" s="2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</row>
    <row r="26" spans="1:27" s="111" customFormat="1" ht="21" customHeight="1" x14ac:dyDescent="0.25">
      <c r="A26" s="7"/>
      <c r="B26" s="2"/>
      <c r="C26"/>
      <c r="D26" s="2"/>
      <c r="F26" s="2"/>
      <c r="H26" s="2"/>
      <c r="I26"/>
      <c r="J26" s="2"/>
      <c r="L26" s="2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</row>
    <row r="27" spans="1:27" s="111" customFormat="1" ht="21" customHeight="1" x14ac:dyDescent="0.25">
      <c r="A27" s="7"/>
      <c r="B27" s="2"/>
      <c r="C27"/>
      <c r="D27" s="2"/>
      <c r="F27" s="2"/>
      <c r="H27" s="2"/>
      <c r="I27"/>
      <c r="J27" s="2"/>
      <c r="L27" s="2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</row>
    <row r="28" spans="1:27" s="111" customFormat="1" ht="21" customHeight="1" x14ac:dyDescent="0.25">
      <c r="A28" s="7"/>
      <c r="B28" s="2"/>
      <c r="C28"/>
      <c r="D28" s="2"/>
      <c r="F28" s="2"/>
      <c r="H28" s="2"/>
      <c r="I28"/>
      <c r="J28" s="2"/>
      <c r="L28" s="2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</row>
    <row r="29" spans="1:27" s="111" customFormat="1" ht="21" customHeight="1" x14ac:dyDescent="0.25">
      <c r="A29" s="7"/>
      <c r="B29" s="2"/>
      <c r="C29"/>
      <c r="D29" s="2"/>
      <c r="F29" s="2"/>
      <c r="H29" s="2"/>
      <c r="I29"/>
      <c r="J29" s="2"/>
      <c r="L29" s="2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</row>
    <row r="30" spans="1:27" s="111" customFormat="1" ht="21" customHeight="1" x14ac:dyDescent="0.25">
      <c r="A30" s="7"/>
      <c r="B30" s="2"/>
      <c r="C30"/>
      <c r="D30" s="2"/>
      <c r="F30" s="2"/>
      <c r="H30" s="2"/>
      <c r="I30"/>
      <c r="J30" s="2"/>
      <c r="L30" s="2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</row>
  </sheetData>
  <mergeCells count="5">
    <mergeCell ref="B2:L2"/>
    <mergeCell ref="B11:F12"/>
    <mergeCell ref="B13:F14"/>
    <mergeCell ref="H12:L13"/>
    <mergeCell ref="H14:L15"/>
  </mergeCells>
  <conditionalFormatting sqref="F5:F10 L5:L11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J8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566B5-0333-421C-9AE4-B29CF969730E}">
  <dimension ref="B3:I12"/>
  <sheetViews>
    <sheetView workbookViewId="0">
      <selection activeCell="C6" sqref="C6:C11"/>
    </sheetView>
  </sheetViews>
  <sheetFormatPr defaultRowHeight="15" x14ac:dyDescent="0.25"/>
  <cols>
    <col min="2" max="2" width="41" customWidth="1"/>
    <col min="3" max="3" width="15.5703125" customWidth="1"/>
  </cols>
  <sheetData>
    <row r="3" spans="2:9" x14ac:dyDescent="0.25">
      <c r="B3" t="s">
        <v>280</v>
      </c>
      <c r="D3" t="s">
        <v>279</v>
      </c>
    </row>
    <row r="4" spans="2:9" x14ac:dyDescent="0.25">
      <c r="B4" t="s">
        <v>281</v>
      </c>
      <c r="C4" t="s">
        <v>282</v>
      </c>
      <c r="D4">
        <v>1</v>
      </c>
      <c r="E4">
        <v>2</v>
      </c>
      <c r="F4">
        <v>3</v>
      </c>
      <c r="G4">
        <v>4</v>
      </c>
      <c r="H4">
        <v>5</v>
      </c>
      <c r="I4">
        <v>6</v>
      </c>
    </row>
    <row r="5" spans="2:9" x14ac:dyDescent="0.25">
      <c r="B5" s="308" t="s">
        <v>269</v>
      </c>
      <c r="C5" s="308">
        <f>+SUM(D5:J5)</f>
        <v>384</v>
      </c>
      <c r="D5">
        <v>78</v>
      </c>
      <c r="E5">
        <v>70</v>
      </c>
      <c r="F5">
        <v>81</v>
      </c>
      <c r="G5">
        <v>73</v>
      </c>
      <c r="H5">
        <v>82</v>
      </c>
    </row>
    <row r="6" spans="2:9" x14ac:dyDescent="0.25">
      <c r="B6" s="308" t="s">
        <v>270</v>
      </c>
      <c r="C6" s="308">
        <f t="shared" ref="C6:C11" si="0">+SUM(D6:J6)</f>
        <v>266</v>
      </c>
      <c r="D6">
        <v>23</v>
      </c>
      <c r="E6">
        <v>23</v>
      </c>
      <c r="F6">
        <v>74</v>
      </c>
      <c r="G6">
        <v>43</v>
      </c>
      <c r="H6">
        <v>40</v>
      </c>
      <c r="I6">
        <v>63</v>
      </c>
    </row>
    <row r="7" spans="2:9" x14ac:dyDescent="0.25">
      <c r="B7" s="308" t="s">
        <v>271</v>
      </c>
      <c r="C7" s="308">
        <f t="shared" si="0"/>
        <v>363</v>
      </c>
      <c r="D7">
        <v>141</v>
      </c>
      <c r="E7">
        <v>124</v>
      </c>
      <c r="F7">
        <v>42</v>
      </c>
      <c r="G7">
        <v>56</v>
      </c>
    </row>
    <row r="8" spans="2:9" x14ac:dyDescent="0.25">
      <c r="B8" s="308" t="s">
        <v>272</v>
      </c>
      <c r="C8" s="308">
        <f t="shared" si="0"/>
        <v>494</v>
      </c>
      <c r="D8">
        <v>77</v>
      </c>
      <c r="E8">
        <v>104</v>
      </c>
      <c r="F8">
        <v>104</v>
      </c>
      <c r="G8">
        <v>209</v>
      </c>
    </row>
    <row r="9" spans="2:9" x14ac:dyDescent="0.25">
      <c r="B9" s="308" t="s">
        <v>273</v>
      </c>
      <c r="C9" s="308">
        <f t="shared" si="0"/>
        <v>218</v>
      </c>
      <c r="D9">
        <v>134</v>
      </c>
      <c r="E9">
        <v>84</v>
      </c>
    </row>
    <row r="10" spans="2:9" x14ac:dyDescent="0.25">
      <c r="B10" s="308" t="s">
        <v>274</v>
      </c>
      <c r="C10" s="308">
        <f t="shared" si="0"/>
        <v>153</v>
      </c>
      <c r="D10">
        <v>68</v>
      </c>
      <c r="E10">
        <v>85</v>
      </c>
    </row>
    <row r="11" spans="2:9" x14ac:dyDescent="0.25">
      <c r="B11" s="343" t="s">
        <v>275</v>
      </c>
      <c r="C11" s="343">
        <f t="shared" si="0"/>
        <v>58</v>
      </c>
      <c r="D11" s="344">
        <v>0</v>
      </c>
      <c r="E11" s="344">
        <v>58</v>
      </c>
      <c r="F11" s="344"/>
      <c r="G11" s="344"/>
      <c r="H11" s="344"/>
      <c r="I11" s="344"/>
    </row>
    <row r="12" spans="2:9" x14ac:dyDescent="0.25">
      <c r="B12" s="308" t="s">
        <v>5</v>
      </c>
      <c r="C12" s="308">
        <f>SUM(C5:C11)</f>
        <v>1936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75A8EB-E4A1-4EAD-BD6E-100747D0F135}">
  <dimension ref="A1:AA24"/>
  <sheetViews>
    <sheetView showGridLines="0" zoomScaleNormal="100" workbookViewId="0">
      <selection activeCell="M10" sqref="M10"/>
    </sheetView>
  </sheetViews>
  <sheetFormatPr defaultRowHeight="21" customHeight="1" x14ac:dyDescent="0.25"/>
  <cols>
    <col min="1" max="1" width="9.140625" style="7"/>
    <col min="2" max="2" width="4.85546875" style="2" customWidth="1"/>
    <col min="3" max="3" width="53.5703125" customWidth="1"/>
    <col min="4" max="4" width="11.140625" style="2" customWidth="1"/>
    <col min="5" max="5" width="10.28515625" style="111" bestFit="1" customWidth="1"/>
    <col min="6" max="6" width="11.140625" style="2" customWidth="1"/>
    <col min="7" max="7" width="10.28515625" style="111" bestFit="1" customWidth="1"/>
    <col min="8" max="8" width="8.7109375" style="3" bestFit="1" customWidth="1"/>
  </cols>
  <sheetData>
    <row r="1" spans="1:27" ht="9" customHeight="1" x14ac:dyDescent="0.25">
      <c r="A1" s="132"/>
      <c r="E1" s="2"/>
      <c r="G1" s="2"/>
      <c r="H1" s="95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ht="23.25" customHeight="1" x14ac:dyDescent="0.3">
      <c r="A2" s="132"/>
      <c r="B2" s="391" t="s">
        <v>205</v>
      </c>
      <c r="C2" s="395"/>
      <c r="D2" s="395"/>
      <c r="E2" s="395"/>
      <c r="F2" s="395"/>
      <c r="G2" s="395"/>
      <c r="H2" s="95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spans="1:27" ht="9" customHeight="1" thickBot="1" x14ac:dyDescent="0.3">
      <c r="A3" s="132"/>
      <c r="B3" s="274"/>
      <c r="C3" s="250"/>
      <c r="D3" s="274"/>
      <c r="E3" s="274"/>
      <c r="F3" s="274"/>
      <c r="G3" s="274"/>
      <c r="H3" s="95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</row>
    <row r="4" spans="1:27" s="2" customFormat="1" ht="21" customHeight="1" x14ac:dyDescent="0.25">
      <c r="A4" s="7"/>
      <c r="B4" s="269"/>
      <c r="C4" s="285" t="s">
        <v>148</v>
      </c>
      <c r="D4" s="138" t="s">
        <v>4</v>
      </c>
      <c r="E4" s="270" t="s">
        <v>82</v>
      </c>
      <c r="F4" s="138" t="s">
        <v>207</v>
      </c>
      <c r="G4" s="275" t="s">
        <v>82</v>
      </c>
      <c r="H4" s="3"/>
    </row>
    <row r="5" spans="1:27" s="2" customFormat="1" ht="21" customHeight="1" x14ac:dyDescent="0.25">
      <c r="A5" s="7"/>
      <c r="B5" s="74"/>
      <c r="C5" s="276" t="s">
        <v>50</v>
      </c>
      <c r="D5" s="91">
        <f>+'HFJ ÍBUDARHUSNÆDI ekkinota'!G7</f>
        <v>1829</v>
      </c>
      <c r="E5" s="150">
        <f>+'HFJ ÍBUDARHUSNÆDI ekkinota'!I7</f>
        <v>2.725050916496945</v>
      </c>
      <c r="F5" s="91">
        <f>+'HFJ A_OG_S_HUSNÆDI'!G7</f>
        <v>680738.31638856942</v>
      </c>
      <c r="G5" s="110"/>
      <c r="H5" s="3"/>
    </row>
    <row r="6" spans="1:27" s="2" customFormat="1" ht="21" customHeight="1" x14ac:dyDescent="0.25">
      <c r="A6" s="7"/>
      <c r="B6" s="72"/>
      <c r="C6" s="277" t="s">
        <v>48</v>
      </c>
      <c r="D6" s="147">
        <f>+'HFJ ÍBUDARHUSNÆDI ekkinota'!G8</f>
        <v>448</v>
      </c>
      <c r="E6" s="150">
        <f>+'HFJ ÍBUDARHUSNÆDI ekkinota'!I8</f>
        <v>1.6352941176470588</v>
      </c>
      <c r="F6" s="90">
        <f>+'HFJ A_OG_S_HUSNÆDI'!G8</f>
        <v>657771.31638856942</v>
      </c>
      <c r="G6" s="155"/>
      <c r="H6" s="3"/>
    </row>
    <row r="7" spans="1:27" s="2" customFormat="1" ht="21" customHeight="1" x14ac:dyDescent="0.25">
      <c r="A7" s="7"/>
      <c r="B7" s="74"/>
      <c r="C7" s="277" t="s">
        <v>49</v>
      </c>
      <c r="D7" s="147">
        <f>+'HFJ ÍBUDARHUSNÆDI ekkinota'!G9</f>
        <v>1381</v>
      </c>
      <c r="E7" s="150">
        <f>+'HFJ ÍBUDARHUSNÆDI ekkinota'!I9</f>
        <v>3.3021806853582554</v>
      </c>
      <c r="F7" s="91">
        <f>+'HFJ A_OG_S_HUSNÆDI'!G9</f>
        <v>22967</v>
      </c>
      <c r="G7" s="156"/>
      <c r="H7" s="3"/>
    </row>
    <row r="8" spans="1:27" s="2" customFormat="1" ht="21" customHeight="1" x14ac:dyDescent="0.25">
      <c r="A8" s="7"/>
      <c r="B8" s="74"/>
      <c r="C8" s="276" t="s">
        <v>39</v>
      </c>
      <c r="D8" s="91">
        <f>+'HFJ ÍBUDARHUSNÆDI ekkinota'!G10</f>
        <v>4040</v>
      </c>
      <c r="E8" s="150">
        <f>+'HFJ ÍBUDARHUSNÆDI ekkinota'!I10</f>
        <v>5.9760956175298752E-3</v>
      </c>
      <c r="F8" s="91">
        <f>+'HFJ A_OG_S_HUSNÆDI'!G10</f>
        <v>80000</v>
      </c>
      <c r="G8" s="110"/>
      <c r="H8" s="3"/>
    </row>
    <row r="9" spans="1:27" s="2" customFormat="1" ht="21" customHeight="1" x14ac:dyDescent="0.25">
      <c r="A9" s="7"/>
      <c r="B9" s="74"/>
      <c r="C9" s="276" t="s">
        <v>40</v>
      </c>
      <c r="D9" s="91">
        <f>+'HFJ ÍBUDARHUSNÆDI ekkinota'!G11</f>
        <v>2123</v>
      </c>
      <c r="E9" s="150">
        <f>+'HFJ ÍBUDARHUSNÆDI ekkinota'!I11</f>
        <v>-0.50708149524030643</v>
      </c>
      <c r="F9" s="91">
        <f>+'HFJ A_OG_S_HUSNÆDI'!G11</f>
        <v>3000</v>
      </c>
      <c r="G9" s="110"/>
      <c r="H9" s="3"/>
    </row>
    <row r="10" spans="1:27" s="2" customFormat="1" ht="21" customHeight="1" x14ac:dyDescent="0.25">
      <c r="A10" s="7"/>
      <c r="B10" s="74"/>
      <c r="C10" s="254" t="s">
        <v>123</v>
      </c>
      <c r="D10" s="91">
        <f>+'HFJ ÍBUDARHUSNÆDI ekkinota'!G12</f>
        <v>1571</v>
      </c>
      <c r="E10" s="150"/>
      <c r="F10" s="91">
        <f>+'HFJ A_OG_S_HUSNÆDI'!G12</f>
        <v>3000</v>
      </c>
      <c r="G10" s="110"/>
      <c r="H10" s="3"/>
    </row>
    <row r="11" spans="1:27" s="2" customFormat="1" ht="21" customHeight="1" x14ac:dyDescent="0.25">
      <c r="A11" s="7"/>
      <c r="B11" s="75"/>
      <c r="C11" s="255" t="s">
        <v>124</v>
      </c>
      <c r="D11" s="148">
        <f>+'HFJ ÍBUDARHUSNÆDI ekkinota'!G13</f>
        <v>552</v>
      </c>
      <c r="E11" s="152"/>
      <c r="F11" s="148">
        <f>+'HFJ A_OG_S_HUSNÆDI'!G13</f>
        <v>0</v>
      </c>
      <c r="G11" s="157"/>
      <c r="H11" s="3"/>
    </row>
    <row r="12" spans="1:27" s="2" customFormat="1" ht="21" customHeight="1" thickBot="1" x14ac:dyDescent="0.3">
      <c r="A12" s="7"/>
      <c r="B12" s="76"/>
      <c r="C12" s="278" t="s">
        <v>147</v>
      </c>
      <c r="D12" s="93">
        <f>+'HFJ ÍBUDARHUSNÆDI ekkinota'!G14</f>
        <v>7992</v>
      </c>
      <c r="E12" s="173">
        <f>+'HFJ ÍBUDARHUSNÆDI ekkinota'!I14</f>
        <v>-9.326072157930565E-2</v>
      </c>
      <c r="F12" s="93">
        <f>+'HFJ A_OG_S_HUSNÆDI'!G14</f>
        <v>763738.31638856942</v>
      </c>
      <c r="G12" s="158"/>
      <c r="H12" s="3"/>
    </row>
    <row r="13" spans="1:27" s="2" customFormat="1" ht="9" customHeight="1" thickBot="1" x14ac:dyDescent="0.3">
      <c r="A13" s="94"/>
      <c r="B13" s="68"/>
      <c r="C13" s="69"/>
      <c r="D13" s="90"/>
      <c r="E13" s="149"/>
      <c r="F13" s="90"/>
      <c r="G13" s="149"/>
      <c r="H13" s="95"/>
    </row>
    <row r="14" spans="1:27" s="2" customFormat="1" ht="21" customHeight="1" x14ac:dyDescent="0.25">
      <c r="A14" s="7"/>
      <c r="B14" s="269"/>
      <c r="C14" s="270" t="s">
        <v>84</v>
      </c>
      <c r="D14" s="138" t="s">
        <v>4</v>
      </c>
      <c r="E14" s="270" t="s">
        <v>82</v>
      </c>
      <c r="F14" s="138" t="s">
        <v>207</v>
      </c>
      <c r="G14" s="275" t="s">
        <v>82</v>
      </c>
      <c r="H14" s="3"/>
    </row>
    <row r="15" spans="1:27" s="2" customFormat="1" ht="21" customHeight="1" x14ac:dyDescent="0.25">
      <c r="A15" s="7"/>
      <c r="B15" s="72"/>
      <c r="C15" s="279" t="s">
        <v>43</v>
      </c>
      <c r="D15" s="90">
        <f>+'HFJ ÍBUDARHUSNÆDI ekkinota'!G17</f>
        <v>0</v>
      </c>
      <c r="E15" s="149"/>
      <c r="F15" s="90">
        <f>+'HFJ A_OG_S_HUSNÆDI'!G17</f>
        <v>4000.0000022132972</v>
      </c>
      <c r="G15" s="155"/>
      <c r="H15" s="3"/>
    </row>
    <row r="16" spans="1:27" s="2" customFormat="1" ht="21" customHeight="1" x14ac:dyDescent="0.25">
      <c r="A16" s="7"/>
      <c r="B16" s="74"/>
      <c r="C16" s="280">
        <v>2021</v>
      </c>
      <c r="D16" s="91">
        <f>+'HFJ ÍBUDARHUSNÆDI ekkinota'!G18</f>
        <v>0</v>
      </c>
      <c r="E16" s="151"/>
      <c r="F16" s="91">
        <f>+'HFJ A_OG_S_HUSNÆDI'!G18</f>
        <v>9499.9999145642996</v>
      </c>
      <c r="G16" s="156"/>
      <c r="H16" s="3"/>
    </row>
    <row r="17" spans="1:8" s="2" customFormat="1" ht="21" customHeight="1" x14ac:dyDescent="0.25">
      <c r="A17" s="7"/>
      <c r="B17" s="72"/>
      <c r="C17" s="281">
        <v>2022</v>
      </c>
      <c r="D17" s="90">
        <f>+'HFJ ÍBUDARHUSNÆDI ekkinota'!G19</f>
        <v>206.73333333333335</v>
      </c>
      <c r="E17" s="149"/>
      <c r="F17" s="90">
        <f>+'HFJ A_OG_S_HUSNÆDI'!G19</f>
        <v>15499.999912876907</v>
      </c>
      <c r="G17" s="155"/>
      <c r="H17" s="3"/>
    </row>
    <row r="18" spans="1:8" s="2" customFormat="1" ht="21" customHeight="1" x14ac:dyDescent="0.25">
      <c r="A18" s="7"/>
      <c r="B18" s="74"/>
      <c r="C18" s="280" t="s">
        <v>37</v>
      </c>
      <c r="D18" s="91">
        <f>+'HFJ ÍBUDARHUSNÆDI ekkinota'!G20</f>
        <v>288.73333333333335</v>
      </c>
      <c r="E18" s="151"/>
      <c r="F18" s="91">
        <f>+'HFJ A_OG_S_HUSNÆDI'!G20</f>
        <v>18499.999912876909</v>
      </c>
      <c r="G18" s="156"/>
      <c r="H18" s="3"/>
    </row>
    <row r="19" spans="1:8" s="2" customFormat="1" ht="21" customHeight="1" x14ac:dyDescent="0.25">
      <c r="A19" s="7"/>
      <c r="B19" s="78"/>
      <c r="C19" s="282" t="s">
        <v>38</v>
      </c>
      <c r="D19" s="92">
        <f>+'HFJ ÍBUDARHUSNÆDI ekkinota'!G21</f>
        <v>355.50416666666666</v>
      </c>
      <c r="E19" s="153"/>
      <c r="F19" s="92">
        <f>+'HFJ A_OG_S_HUSNÆDI'!G21</f>
        <v>19399.999912876905</v>
      </c>
      <c r="G19" s="159"/>
      <c r="H19" s="3"/>
    </row>
    <row r="20" spans="1:8" s="2" customFormat="1" ht="21" customHeight="1" x14ac:dyDescent="0.25">
      <c r="A20" s="7"/>
      <c r="B20" s="78"/>
      <c r="C20" s="283" t="s">
        <v>5</v>
      </c>
      <c r="D20" s="92">
        <f>+'HFJ ÍBUDARHUSNÆDI ekkinota'!G22</f>
        <v>850.9708333333333</v>
      </c>
      <c r="E20" s="153"/>
      <c r="F20" s="92">
        <f>+'HFJ A_OG_S_HUSNÆDI'!G22</f>
        <v>66899.999655408319</v>
      </c>
      <c r="G20" s="159"/>
      <c r="H20" s="3"/>
    </row>
    <row r="21" spans="1:8" ht="21" customHeight="1" thickBot="1" x14ac:dyDescent="0.3">
      <c r="B21" s="76"/>
      <c r="C21" s="284" t="s">
        <v>44</v>
      </c>
      <c r="D21" s="93">
        <f>+'HFJ ÍBUDARHUSNÆDI ekkinota'!G23</f>
        <v>283.65694444444443</v>
      </c>
      <c r="E21" s="154"/>
      <c r="F21" s="93">
        <f>+'HFJ A_OG_S_HUSNÆDI'!G23</f>
        <v>14866.666590090737</v>
      </c>
      <c r="G21" s="160"/>
    </row>
    <row r="22" spans="1:8" ht="9" customHeight="1" x14ac:dyDescent="0.25"/>
    <row r="23" spans="1:8" ht="21" customHeight="1" x14ac:dyDescent="0.25">
      <c r="B23" s="394" t="s">
        <v>206</v>
      </c>
      <c r="C23" s="394"/>
      <c r="D23" s="394"/>
      <c r="E23" s="394"/>
      <c r="F23" s="394"/>
      <c r="G23" s="394"/>
    </row>
    <row r="24" spans="1:8" ht="21" customHeight="1" x14ac:dyDescent="0.25">
      <c r="B24" s="394"/>
      <c r="C24" s="394"/>
      <c r="D24" s="394"/>
      <c r="E24" s="394"/>
      <c r="F24" s="394"/>
      <c r="G24" s="394"/>
    </row>
  </sheetData>
  <mergeCells count="2">
    <mergeCell ref="B2:G2"/>
    <mergeCell ref="B23:G24"/>
  </mergeCells>
  <pageMargins left="0.7" right="0.7" top="0.75" bottom="0.75" header="0.3" footer="0.3"/>
  <pageSetup paperSize="9" orientation="portrait" r:id="rId1"/>
  <ignoredErrors>
    <ignoredError sqref="C18:C1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35BB-F326-485D-9642-0BB89C53CE60}">
  <dimension ref="A1:AA194"/>
  <sheetViews>
    <sheetView showGridLines="0" tabSelected="1" zoomScaleNormal="100" workbookViewId="0">
      <selection activeCell="D10" sqref="D10"/>
    </sheetView>
  </sheetViews>
  <sheetFormatPr defaultRowHeight="21" customHeight="1" x14ac:dyDescent="0.25"/>
  <cols>
    <col min="1" max="1" width="7.42578125" style="376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8.7109375" style="3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91" t="s">
        <v>152</v>
      </c>
      <c r="C2" s="392"/>
      <c r="D2" s="392"/>
      <c r="E2" s="392"/>
      <c r="F2" s="392"/>
      <c r="G2" s="392"/>
      <c r="H2" s="392"/>
      <c r="I2" s="392"/>
      <c r="J2" s="392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</row>
    <row r="3" spans="2:26" ht="9" customHeight="1" thickBot="1" x14ac:dyDescent="0.3"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</row>
    <row r="4" spans="2:26" ht="21" customHeight="1" thickBot="1" x14ac:dyDescent="0.3">
      <c r="B4" s="269"/>
      <c r="C4" s="270" t="s">
        <v>150</v>
      </c>
      <c r="D4" s="138" t="s">
        <v>0</v>
      </c>
      <c r="E4" s="138" t="s">
        <v>1</v>
      </c>
      <c r="F4" s="138" t="s">
        <v>2</v>
      </c>
      <c r="G4" s="138" t="s">
        <v>4</v>
      </c>
      <c r="H4" s="172" t="s">
        <v>268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2:26" ht="21" customHeight="1" x14ac:dyDescent="0.25">
      <c r="B5" s="286"/>
      <c r="C5" s="287"/>
      <c r="D5" s="288"/>
      <c r="E5" s="288"/>
      <c r="F5" s="288"/>
      <c r="G5" s="289"/>
      <c r="H5" s="290"/>
      <c r="I5" s="291"/>
      <c r="J5" s="292"/>
      <c r="K5" s="100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2:26" ht="21" customHeight="1" x14ac:dyDescent="0.25">
      <c r="B6" s="293"/>
      <c r="C6" s="294" t="s">
        <v>119</v>
      </c>
      <c r="D6" s="295">
        <v>1</v>
      </c>
      <c r="E6" s="295" t="s">
        <v>21</v>
      </c>
      <c r="F6" s="295"/>
      <c r="G6" s="296">
        <f>+SUMIF(D$27:D$225,"1",I$27:I$225)</f>
        <v>377</v>
      </c>
      <c r="H6" s="296">
        <f>+'HFJ ÍB20'!G6</f>
        <v>169</v>
      </c>
      <c r="I6" s="297">
        <f t="shared" ref="I6:I14" si="0">IFERROR(G6/H6-1,0)</f>
        <v>1.2307692307692308</v>
      </c>
      <c r="J6" s="298"/>
      <c r="K6" s="101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2:26" ht="21" customHeight="1" x14ac:dyDescent="0.25">
      <c r="B7" s="72"/>
      <c r="C7" t="s">
        <v>120</v>
      </c>
      <c r="E7" s="70" t="s">
        <v>21</v>
      </c>
      <c r="F7" s="122" t="s">
        <v>22</v>
      </c>
      <c r="G7" s="108">
        <f>+G8+G9</f>
        <v>2337</v>
      </c>
      <c r="H7" s="108">
        <f>+'HFJ ÍB20'!G7</f>
        <v>491</v>
      </c>
      <c r="I7" s="150">
        <f t="shared" si="0"/>
        <v>3.7596741344195523</v>
      </c>
      <c r="J7" s="110"/>
      <c r="K7" s="102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2:26" ht="21" customHeight="1" thickBot="1" x14ac:dyDescent="0.3">
      <c r="B8" s="74"/>
      <c r="C8" s="254" t="s">
        <v>121</v>
      </c>
      <c r="D8" s="70">
        <v>1</v>
      </c>
      <c r="E8" s="70" t="s">
        <v>21</v>
      </c>
      <c r="F8" s="122" t="s">
        <v>22</v>
      </c>
      <c r="G8" s="161">
        <f>+SUMIF(D$27:D$190,"1",J$27:J$190)</f>
        <v>615</v>
      </c>
      <c r="H8" s="161">
        <f>+'HFJ ÍB20'!G8</f>
        <v>170</v>
      </c>
      <c r="I8" s="150">
        <f t="shared" si="0"/>
        <v>2.6176470588235294</v>
      </c>
      <c r="J8" s="137"/>
      <c r="K8" s="101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2:26" ht="21" customHeight="1" thickBot="1" x14ac:dyDescent="0.3">
      <c r="B9" s="74"/>
      <c r="C9" s="254" t="s">
        <v>122</v>
      </c>
      <c r="D9" s="70">
        <v>2</v>
      </c>
      <c r="E9" s="70" t="s">
        <v>21</v>
      </c>
      <c r="F9" s="122" t="s">
        <v>22</v>
      </c>
      <c r="G9" s="161">
        <f>+SUMIF(D$27:D$190,"2",J$27:J$190)</f>
        <v>1722</v>
      </c>
      <c r="H9" s="161">
        <f>+'HFJ ÍB20'!G9</f>
        <v>321</v>
      </c>
      <c r="I9" s="150">
        <f t="shared" si="0"/>
        <v>4.3644859813084116</v>
      </c>
      <c r="J9" s="110"/>
      <c r="K9" s="102"/>
      <c r="L9" s="261" t="s">
        <v>133</v>
      </c>
      <c r="T9" s="260"/>
    </row>
    <row r="10" spans="2:26" ht="21" customHeight="1" x14ac:dyDescent="0.25">
      <c r="B10" s="74"/>
      <c r="C10" s="253" t="s">
        <v>39</v>
      </c>
      <c r="D10" s="70">
        <v>3</v>
      </c>
      <c r="E10" s="70" t="s">
        <v>21</v>
      </c>
      <c r="F10" s="122" t="s">
        <v>22</v>
      </c>
      <c r="G10" s="107">
        <f>+SUMIF(D$27:D$190,"3",G$27:G$190)</f>
        <v>3289</v>
      </c>
      <c r="H10" s="107">
        <f>+'HFJ ÍB20'!G10</f>
        <v>4016</v>
      </c>
      <c r="I10" s="150">
        <f t="shared" si="0"/>
        <v>-0.18102589641434264</v>
      </c>
      <c r="J10" s="87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2:26" ht="21" customHeight="1" x14ac:dyDescent="0.25">
      <c r="B11" s="72"/>
      <c r="C11" s="253" t="s">
        <v>40</v>
      </c>
      <c r="E11" s="70" t="s">
        <v>21</v>
      </c>
      <c r="F11" s="70" t="s">
        <v>22</v>
      </c>
      <c r="G11" s="108">
        <f>+G12+G13</f>
        <v>2123</v>
      </c>
      <c r="H11" s="108">
        <f>+'HFJ ÍB20'!G11</f>
        <v>4307</v>
      </c>
      <c r="I11" s="150">
        <f t="shared" si="0"/>
        <v>-0.50708149524030643</v>
      </c>
      <c r="J11" s="110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2:26" ht="21" customHeight="1" x14ac:dyDescent="0.25">
      <c r="B12" s="74"/>
      <c r="C12" s="254" t="s">
        <v>123</v>
      </c>
      <c r="D12" s="70">
        <v>4</v>
      </c>
      <c r="E12" s="70" t="s">
        <v>21</v>
      </c>
      <c r="F12" s="70" t="s">
        <v>22</v>
      </c>
      <c r="G12" s="161">
        <f>+SUMIF(D$27:D$190,"4",G$27:G$190)</f>
        <v>1571</v>
      </c>
      <c r="H12" s="161">
        <f>+'HFJ ÍB20'!G12</f>
        <v>2880</v>
      </c>
      <c r="I12" s="150">
        <f t="shared" si="0"/>
        <v>-0.45451388888888888</v>
      </c>
      <c r="J12" s="87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2:26" ht="21" customHeight="1" x14ac:dyDescent="0.25">
      <c r="B13" s="75"/>
      <c r="C13" s="255" t="s">
        <v>124</v>
      </c>
      <c r="D13" s="169">
        <v>5</v>
      </c>
      <c r="E13" s="169" t="s">
        <v>21</v>
      </c>
      <c r="F13" s="169" t="s">
        <v>22</v>
      </c>
      <c r="G13" s="256">
        <f>+SUMIF(D$27:D$190,"5",G$27:G$190)</f>
        <v>552</v>
      </c>
      <c r="H13" s="256">
        <f>+'HFJ ÍB20'!G13</f>
        <v>1427</v>
      </c>
      <c r="I13" s="152">
        <f t="shared" si="0"/>
        <v>-0.61317449194113527</v>
      </c>
      <c r="J13" s="157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2:26" ht="21" customHeight="1" thickBot="1" x14ac:dyDescent="0.3">
      <c r="B14" s="299"/>
      <c r="C14" s="211" t="s">
        <v>151</v>
      </c>
      <c r="D14" s="300"/>
      <c r="E14" s="300"/>
      <c r="F14" s="120"/>
      <c r="G14" s="258">
        <f>G7+SUM(G10:G11)</f>
        <v>7749</v>
      </c>
      <c r="H14" s="258">
        <f>H7+SUM(H10:H11)</f>
        <v>8814</v>
      </c>
      <c r="I14" s="173">
        <f t="shared" si="0"/>
        <v>-0.12083049693669168</v>
      </c>
      <c r="J14" s="73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2:26" ht="9" customHeight="1" thickBot="1" x14ac:dyDescent="0.3">
      <c r="I15" s="68"/>
      <c r="J15" s="68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2:26" ht="21" customHeight="1" thickBot="1" x14ac:dyDescent="0.3">
      <c r="B16" s="269"/>
      <c r="C16" s="272" t="s">
        <v>153</v>
      </c>
      <c r="D16" s="138"/>
      <c r="E16" s="138" t="s">
        <v>1</v>
      </c>
      <c r="F16" s="138" t="s">
        <v>2</v>
      </c>
      <c r="G16" s="138" t="s">
        <v>4</v>
      </c>
      <c r="H16" s="172" t="s">
        <v>268</v>
      </c>
      <c r="I16" s="172" t="s">
        <v>41</v>
      </c>
      <c r="J16" s="139"/>
      <c r="M16" s="261" t="s">
        <v>141</v>
      </c>
      <c r="S16" s="406" t="s">
        <v>145</v>
      </c>
      <c r="T16" s="406"/>
      <c r="U16" s="406"/>
      <c r="V16" s="406"/>
      <c r="W16" s="406"/>
      <c r="X16" s="406"/>
      <c r="Y16" s="406"/>
      <c r="Z16" s="406"/>
    </row>
    <row r="17" spans="1:27" ht="21" customHeight="1" x14ac:dyDescent="0.25">
      <c r="B17" s="350"/>
      <c r="C17" s="351" t="s">
        <v>291</v>
      </c>
      <c r="D17" s="352"/>
      <c r="E17" s="352"/>
      <c r="F17" s="352"/>
      <c r="G17" s="353"/>
      <c r="H17" s="354"/>
      <c r="I17" s="355"/>
      <c r="J17" s="356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27" ht="21" customHeight="1" x14ac:dyDescent="0.25">
      <c r="B18" s="357"/>
      <c r="C18" s="358" t="s">
        <v>292</v>
      </c>
      <c r="D18" s="359"/>
      <c r="E18" s="359"/>
      <c r="F18" s="359"/>
      <c r="G18" s="360"/>
      <c r="H18" s="354"/>
      <c r="I18" s="361"/>
      <c r="J18" s="362"/>
      <c r="M18" s="264">
        <v>1</v>
      </c>
      <c r="N18" s="407" t="s">
        <v>288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27" ht="21" customHeight="1" x14ac:dyDescent="0.25">
      <c r="B19" s="72"/>
      <c r="C19" s="301">
        <v>2022</v>
      </c>
      <c r="E19" s="2" t="s">
        <v>21</v>
      </c>
      <c r="F19" s="2" t="s">
        <v>22</v>
      </c>
      <c r="G19" s="80">
        <f>SUM(X$27:X$190)</f>
        <v>291</v>
      </c>
      <c r="H19" s="80">
        <f>+'HFJ ÍB20'!G19</f>
        <v>170</v>
      </c>
      <c r="I19" s="150">
        <f t="shared" ref="I19:I22" si="1">IFERROR(G19/H19-1,0)</f>
        <v>0.71176470588235285</v>
      </c>
      <c r="J19" s="87"/>
      <c r="M19" s="264">
        <v>2</v>
      </c>
      <c r="N19" s="397" t="s">
        <v>289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27" ht="21" customHeight="1" x14ac:dyDescent="0.25">
      <c r="B20" s="74"/>
      <c r="C20" s="71" t="s">
        <v>37</v>
      </c>
      <c r="D20" s="70"/>
      <c r="E20" s="70" t="s">
        <v>21</v>
      </c>
      <c r="F20" s="70" t="s">
        <v>22</v>
      </c>
      <c r="G20" s="80">
        <f>SUM(Y$27:Y$190)</f>
        <v>599.22222222222217</v>
      </c>
      <c r="H20" s="80">
        <f>+'HFJ ÍB20'!G20</f>
        <v>207.17261904761907</v>
      </c>
      <c r="I20" s="150">
        <f t="shared" si="1"/>
        <v>1.8923813628310104</v>
      </c>
      <c r="J20" s="87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27" ht="21" customHeight="1" x14ac:dyDescent="0.25">
      <c r="B21" s="78"/>
      <c r="C21" s="65" t="s">
        <v>38</v>
      </c>
      <c r="D21" s="64"/>
      <c r="E21" s="64" t="s">
        <v>21</v>
      </c>
      <c r="F21" s="64" t="s">
        <v>22</v>
      </c>
      <c r="G21" s="85">
        <f>SUM(Z$27:Z$190)</f>
        <v>995.86666666666667</v>
      </c>
      <c r="H21" s="85">
        <f>+'HFJ ÍB20'!G21</f>
        <v>319.50952380952378</v>
      </c>
      <c r="I21" s="152">
        <f t="shared" si="1"/>
        <v>2.116860664411226</v>
      </c>
      <c r="J21" s="88"/>
      <c r="M21" s="264">
        <v>4</v>
      </c>
      <c r="N21" s="397" t="s">
        <v>40</v>
      </c>
      <c r="O21" s="397"/>
      <c r="P21" s="397"/>
      <c r="Q21" s="398"/>
      <c r="R21" s="260"/>
      <c r="U21" s="379"/>
      <c r="V21" s="379"/>
      <c r="W21" s="379"/>
      <c r="X21" s="379"/>
      <c r="Y21" s="379"/>
      <c r="Z21" s="379"/>
    </row>
    <row r="22" spans="1:27" ht="21" customHeight="1" thickBot="1" x14ac:dyDescent="0.3">
      <c r="B22" s="302"/>
      <c r="C22" s="303" t="s">
        <v>154</v>
      </c>
      <c r="D22" s="304"/>
      <c r="E22" s="304"/>
      <c r="F22" s="304"/>
      <c r="G22" s="162">
        <f>+SUM(G17:G21)</f>
        <v>1886.088888888889</v>
      </c>
      <c r="H22" s="162">
        <f>+SUM(H17:H21)</f>
        <v>696.68214285714282</v>
      </c>
      <c r="I22" s="363">
        <f t="shared" si="1"/>
        <v>1.7072444847716417</v>
      </c>
      <c r="J22" s="171"/>
      <c r="M22" s="268">
        <v>5</v>
      </c>
      <c r="N22" s="400" t="s">
        <v>47</v>
      </c>
      <c r="O22" s="400"/>
      <c r="P22" s="400"/>
      <c r="Q22" s="401"/>
      <c r="R22" s="260"/>
      <c r="S22" s="260"/>
      <c r="U22" s="379"/>
      <c r="V22" s="379"/>
      <c r="W22" s="379"/>
      <c r="X22" s="379"/>
      <c r="Y22" s="379"/>
      <c r="Z22" s="379"/>
    </row>
    <row r="23" spans="1:27" ht="21" customHeight="1" thickBot="1" x14ac:dyDescent="0.3">
      <c r="B23" s="299"/>
      <c r="C23" s="305" t="s">
        <v>155</v>
      </c>
      <c r="D23" s="300"/>
      <c r="E23" s="300"/>
      <c r="F23" s="300"/>
      <c r="G23" s="79">
        <f>+G22/3</f>
        <v>628.69629629629628</v>
      </c>
      <c r="H23" s="79">
        <f>+H22/3</f>
        <v>232.22738095238094</v>
      </c>
      <c r="I23" s="173"/>
      <c r="J23" s="73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7" ht="9" customHeight="1" x14ac:dyDescent="0.25"/>
    <row r="25" spans="1:27" s="1" customFormat="1" ht="21" customHeight="1" x14ac:dyDescent="0.3">
      <c r="A25" s="396"/>
      <c r="B25" s="392" t="s">
        <v>156</v>
      </c>
      <c r="C25" s="392"/>
      <c r="D25" s="392"/>
      <c r="E25" s="392"/>
      <c r="F25" s="392"/>
      <c r="G25" s="392"/>
      <c r="H25" s="392"/>
      <c r="I25" s="392"/>
      <c r="J25" s="402"/>
      <c r="K25" s="103"/>
      <c r="L25" s="391" t="s">
        <v>42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2"/>
    </row>
    <row r="26" spans="1:27" s="390" customFormat="1" ht="21" customHeight="1" x14ac:dyDescent="0.25">
      <c r="A26" s="396"/>
      <c r="B26" s="370" t="s">
        <v>3</v>
      </c>
      <c r="C26" s="371" t="s">
        <v>81</v>
      </c>
      <c r="D26" s="370" t="s">
        <v>0</v>
      </c>
      <c r="E26" s="370" t="s">
        <v>1</v>
      </c>
      <c r="F26" s="370" t="s">
        <v>2</v>
      </c>
      <c r="G26" s="370" t="s">
        <v>157</v>
      </c>
      <c r="H26" s="370" t="s">
        <v>125</v>
      </c>
      <c r="I26" s="370" t="s">
        <v>126</v>
      </c>
      <c r="J26" s="370" t="s">
        <v>61</v>
      </c>
      <c r="K26" s="372"/>
      <c r="L26" s="373" t="s">
        <v>134</v>
      </c>
      <c r="M26" s="373" t="s">
        <v>146</v>
      </c>
      <c r="N26" s="373" t="s">
        <v>25</v>
      </c>
      <c r="O26" s="373" t="s">
        <v>24</v>
      </c>
      <c r="P26" s="370" t="s">
        <v>23</v>
      </c>
      <c r="Q26" s="374" t="s">
        <v>31</v>
      </c>
      <c r="R26" s="374" t="s">
        <v>32</v>
      </c>
      <c r="S26" s="374" t="s">
        <v>33</v>
      </c>
      <c r="T26" s="374" t="s">
        <v>34</v>
      </c>
      <c r="U26" s="374" t="s">
        <v>35</v>
      </c>
      <c r="V26" s="374" t="s">
        <v>30</v>
      </c>
      <c r="W26" s="374" t="s">
        <v>26</v>
      </c>
      <c r="X26" s="374" t="s">
        <v>27</v>
      </c>
      <c r="Y26" s="374" t="s">
        <v>28</v>
      </c>
      <c r="Z26" s="374" t="s">
        <v>29</v>
      </c>
      <c r="AA26" s="68"/>
    </row>
    <row r="27" spans="1:27" s="9" customFormat="1" ht="21" customHeight="1" x14ac:dyDescent="0.25">
      <c r="A27" s="396"/>
      <c r="B27" s="8">
        <v>1</v>
      </c>
      <c r="C27" s="308" t="s">
        <v>159</v>
      </c>
      <c r="D27" s="223">
        <v>1</v>
      </c>
      <c r="E27" s="309" t="s">
        <v>86</v>
      </c>
      <c r="F27" s="309" t="s">
        <v>177</v>
      </c>
      <c r="G27" s="345">
        <v>516</v>
      </c>
      <c r="H27" s="345">
        <f>228+118</f>
        <v>346</v>
      </c>
      <c r="I27" s="345">
        <v>20</v>
      </c>
      <c r="J27" s="8">
        <f t="shared" ref="J27:J125" si="2">+IF(D27=1,(G27-H27-I27),IF(D27=2,(G27-H27-I27),0))</f>
        <v>150</v>
      </c>
      <c r="K27" s="12"/>
      <c r="L27" s="326" t="s">
        <v>259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28">
        <v>0</v>
      </c>
      <c r="W27" s="328">
        <v>0</v>
      </c>
      <c r="X27" s="347">
        <v>177</v>
      </c>
      <c r="Y27" s="347">
        <v>75</v>
      </c>
      <c r="Z27" s="347">
        <v>0</v>
      </c>
      <c r="AA27" s="8"/>
    </row>
    <row r="28" spans="1:27" s="340" customFormat="1" ht="21" customHeight="1" x14ac:dyDescent="0.25">
      <c r="A28" s="396"/>
      <c r="B28" s="8">
        <v>2</v>
      </c>
      <c r="C28" s="333" t="s">
        <v>290</v>
      </c>
      <c r="D28" s="334">
        <v>1</v>
      </c>
      <c r="E28" s="335" t="s">
        <v>170</v>
      </c>
      <c r="F28" s="335" t="s">
        <v>178</v>
      </c>
      <c r="G28" s="337">
        <v>171</v>
      </c>
      <c r="H28" s="337">
        <f>122+49</f>
        <v>171</v>
      </c>
      <c r="I28" s="337">
        <v>0</v>
      </c>
      <c r="J28" s="332">
        <f t="shared" si="2"/>
        <v>0</v>
      </c>
      <c r="K28" s="336"/>
      <c r="L28" s="337"/>
      <c r="M28" s="332"/>
      <c r="N28" s="337"/>
      <c r="O28" s="337"/>
      <c r="P28" s="332"/>
      <c r="Q28" s="338"/>
      <c r="R28" s="338"/>
      <c r="S28" s="338"/>
      <c r="T28" s="338"/>
      <c r="U28" s="338"/>
      <c r="V28" s="339"/>
      <c r="W28" s="339"/>
      <c r="X28" s="339"/>
      <c r="Y28" s="339"/>
      <c r="Z28" s="339"/>
      <c r="AA28" s="332"/>
    </row>
    <row r="29" spans="1:27" s="115" customFormat="1" ht="21" customHeight="1" x14ac:dyDescent="0.25">
      <c r="A29" s="396"/>
      <c r="B29" s="8">
        <v>3</v>
      </c>
      <c r="C29" s="383" t="s">
        <v>307</v>
      </c>
      <c r="D29" s="381"/>
      <c r="E29" s="384"/>
      <c r="F29" s="384"/>
      <c r="G29" s="385"/>
      <c r="H29" s="385"/>
      <c r="I29" s="385"/>
      <c r="J29" s="131"/>
      <c r="K29" s="131"/>
      <c r="L29" s="389"/>
      <c r="M29" s="131"/>
      <c r="N29" s="389"/>
      <c r="O29" s="389"/>
      <c r="P29" s="131"/>
      <c r="Q29" s="116"/>
      <c r="R29" s="116"/>
      <c r="S29" s="116"/>
      <c r="T29" s="116"/>
      <c r="U29" s="116"/>
      <c r="V29" s="386"/>
      <c r="W29" s="386"/>
      <c r="X29" s="386"/>
      <c r="Y29" s="386"/>
      <c r="Z29" s="386"/>
      <c r="AA29" s="131"/>
    </row>
    <row r="30" spans="1:27" s="9" customFormat="1" ht="21" customHeight="1" x14ac:dyDescent="0.25">
      <c r="A30" s="396"/>
      <c r="B30" s="8">
        <v>4</v>
      </c>
      <c r="C30" s="308" t="s">
        <v>298</v>
      </c>
      <c r="D30" s="224">
        <v>1</v>
      </c>
      <c r="E30" s="310"/>
      <c r="F30" s="310"/>
      <c r="G30" s="66">
        <v>296</v>
      </c>
      <c r="H30" s="345">
        <v>0</v>
      </c>
      <c r="I30" s="345">
        <v>148</v>
      </c>
      <c r="J30" s="8">
        <f>+IF(D30=1,(G30-H30-I30),IF(D30=2,(G30-H30-I30),0))</f>
        <v>148</v>
      </c>
      <c r="K30" s="12"/>
      <c r="L30" s="387" t="s">
        <v>259</v>
      </c>
      <c r="M30" s="388"/>
      <c r="N30" s="388"/>
      <c r="O30" s="388"/>
      <c r="P30" s="327"/>
      <c r="Q30" s="327"/>
      <c r="R30" s="327"/>
      <c r="S30" s="327"/>
      <c r="T30" s="327"/>
      <c r="U30" s="327"/>
      <c r="V30" s="328">
        <v>0</v>
      </c>
      <c r="W30" s="328">
        <v>0</v>
      </c>
      <c r="X30" s="347">
        <v>114</v>
      </c>
      <c r="Y30" s="347">
        <v>114</v>
      </c>
      <c r="Z30" s="347">
        <v>68</v>
      </c>
      <c r="AA30" s="8"/>
    </row>
    <row r="31" spans="1:27" s="115" customFormat="1" ht="21" customHeight="1" x14ac:dyDescent="0.25">
      <c r="A31" s="396"/>
      <c r="B31" s="8">
        <v>5</v>
      </c>
      <c r="C31" s="383" t="s">
        <v>299</v>
      </c>
      <c r="D31" s="381"/>
      <c r="E31" s="384"/>
      <c r="F31" s="384"/>
      <c r="G31" s="385"/>
      <c r="H31" s="385"/>
      <c r="I31" s="385"/>
      <c r="J31" s="131"/>
      <c r="K31" s="131"/>
      <c r="L31" s="389"/>
      <c r="M31" s="131"/>
      <c r="N31" s="389"/>
      <c r="O31" s="389"/>
      <c r="P31" s="131"/>
      <c r="Q31" s="116"/>
      <c r="R31" s="116"/>
      <c r="S31" s="116"/>
      <c r="T31" s="116"/>
      <c r="U31" s="116"/>
      <c r="V31" s="386"/>
      <c r="W31" s="386"/>
      <c r="X31" s="386"/>
      <c r="Y31" s="386"/>
      <c r="Z31" s="386"/>
      <c r="AA31" s="131"/>
    </row>
    <row r="32" spans="1:27" s="9" customFormat="1" ht="21" customHeight="1" x14ac:dyDescent="0.25">
      <c r="A32" s="396"/>
      <c r="B32" s="8">
        <v>6</v>
      </c>
      <c r="C32" s="308" t="s">
        <v>300</v>
      </c>
      <c r="D32" s="224">
        <v>1</v>
      </c>
      <c r="E32" s="310"/>
      <c r="F32" s="310"/>
      <c r="G32" s="66">
        <v>150</v>
      </c>
      <c r="H32" s="345">
        <v>0</v>
      </c>
      <c r="I32" s="345">
        <v>75</v>
      </c>
      <c r="J32" s="8">
        <f t="shared" ref="J32:J37" si="3">+IF(D32=1,(G32-H32-I32),IF(D32=2,(G32-H32-I32),0))</f>
        <v>75</v>
      </c>
      <c r="K32" s="12"/>
      <c r="L32" s="387" t="s">
        <v>259</v>
      </c>
      <c r="M32" s="388"/>
      <c r="N32" s="388"/>
      <c r="O32" s="388"/>
      <c r="P32" s="327"/>
      <c r="Q32" s="327"/>
      <c r="R32" s="327"/>
      <c r="S32" s="327"/>
      <c r="T32" s="327"/>
      <c r="U32" s="327"/>
      <c r="V32" s="328">
        <v>0</v>
      </c>
      <c r="W32" s="328">
        <v>0</v>
      </c>
      <c r="X32" s="328">
        <v>0</v>
      </c>
      <c r="Y32" s="347">
        <v>75</v>
      </c>
      <c r="Z32" s="347">
        <v>75</v>
      </c>
      <c r="AA32" s="8"/>
    </row>
    <row r="33" spans="1:27" s="9" customFormat="1" ht="21" customHeight="1" x14ac:dyDescent="0.25">
      <c r="A33" s="377"/>
      <c r="B33" s="8">
        <v>7</v>
      </c>
      <c r="C33" s="308" t="s">
        <v>301</v>
      </c>
      <c r="D33" s="224">
        <v>1</v>
      </c>
      <c r="E33" s="310"/>
      <c r="F33" s="310"/>
      <c r="G33" s="66">
        <v>120</v>
      </c>
      <c r="H33" s="345">
        <v>0</v>
      </c>
      <c r="I33" s="345">
        <v>60</v>
      </c>
      <c r="J33" s="8">
        <f t="shared" si="3"/>
        <v>60</v>
      </c>
      <c r="K33" s="12"/>
      <c r="L33" s="326" t="s">
        <v>259</v>
      </c>
      <c r="M33" s="327"/>
      <c r="N33" s="327"/>
      <c r="O33" s="327"/>
      <c r="P33" s="327"/>
      <c r="Q33" s="327"/>
      <c r="R33" s="327"/>
      <c r="S33" s="327"/>
      <c r="T33" s="327"/>
      <c r="U33" s="327"/>
      <c r="V33" s="328">
        <v>0</v>
      </c>
      <c r="W33" s="328">
        <v>0</v>
      </c>
      <c r="X33" s="328">
        <v>0</v>
      </c>
      <c r="Y33" s="347">
        <v>60</v>
      </c>
      <c r="Z33" s="347">
        <v>60</v>
      </c>
      <c r="AA33" s="8"/>
    </row>
    <row r="34" spans="1:27" s="9" customFormat="1" ht="21" customHeight="1" x14ac:dyDescent="0.25">
      <c r="A34" s="377"/>
      <c r="B34" s="8">
        <v>8</v>
      </c>
      <c r="C34" s="308" t="s">
        <v>302</v>
      </c>
      <c r="D34" s="224">
        <v>2</v>
      </c>
      <c r="E34" s="310"/>
      <c r="F34" s="310"/>
      <c r="G34" s="66">
        <v>75</v>
      </c>
      <c r="H34" s="345">
        <v>0</v>
      </c>
      <c r="I34" s="345">
        <v>0</v>
      </c>
      <c r="J34" s="8">
        <f t="shared" si="3"/>
        <v>75</v>
      </c>
      <c r="K34" s="12"/>
      <c r="L34" s="326" t="s">
        <v>259</v>
      </c>
      <c r="M34" s="327"/>
      <c r="N34" s="327"/>
      <c r="O34" s="327"/>
      <c r="P34" s="327"/>
      <c r="Q34" s="327"/>
      <c r="R34" s="327"/>
      <c r="S34" s="327"/>
      <c r="T34" s="327"/>
      <c r="U34" s="327"/>
      <c r="V34" s="328">
        <v>0</v>
      </c>
      <c r="W34" s="328">
        <v>0</v>
      </c>
      <c r="X34" s="328">
        <v>0</v>
      </c>
      <c r="Y34" s="328">
        <v>0</v>
      </c>
      <c r="Z34" s="347">
        <v>38</v>
      </c>
      <c r="AA34" s="8"/>
    </row>
    <row r="35" spans="1:27" s="9" customFormat="1" ht="21" customHeight="1" x14ac:dyDescent="0.25">
      <c r="A35" s="377"/>
      <c r="B35" s="8">
        <v>9</v>
      </c>
      <c r="C35" s="308" t="s">
        <v>303</v>
      </c>
      <c r="D35" s="224">
        <v>1</v>
      </c>
      <c r="E35" s="310"/>
      <c r="F35" s="310"/>
      <c r="G35" s="66">
        <v>165</v>
      </c>
      <c r="H35" s="345">
        <v>65</v>
      </c>
      <c r="I35" s="345">
        <v>0</v>
      </c>
      <c r="J35" s="8">
        <f t="shared" si="3"/>
        <v>100</v>
      </c>
      <c r="K35" s="12"/>
      <c r="L35" s="326" t="s">
        <v>259</v>
      </c>
      <c r="M35" s="327"/>
      <c r="N35" s="327"/>
      <c r="O35" s="327"/>
      <c r="P35" s="327"/>
      <c r="Q35" s="327"/>
      <c r="R35" s="327"/>
      <c r="S35" s="327"/>
      <c r="T35" s="327"/>
      <c r="U35" s="327"/>
      <c r="V35" s="328">
        <v>0</v>
      </c>
      <c r="W35" s="328">
        <v>0</v>
      </c>
      <c r="X35" s="328">
        <v>0</v>
      </c>
      <c r="Y35" s="347">
        <v>65</v>
      </c>
      <c r="Z35" s="347">
        <v>65</v>
      </c>
      <c r="AA35" s="8"/>
    </row>
    <row r="36" spans="1:27" s="9" customFormat="1" ht="21" customHeight="1" x14ac:dyDescent="0.25">
      <c r="A36" s="377"/>
      <c r="B36" s="8">
        <v>10</v>
      </c>
      <c r="C36" s="308" t="s">
        <v>304</v>
      </c>
      <c r="D36" s="224">
        <v>2</v>
      </c>
      <c r="E36" s="310"/>
      <c r="F36" s="310"/>
      <c r="G36" s="66">
        <v>110</v>
      </c>
      <c r="H36" s="345">
        <v>0</v>
      </c>
      <c r="I36" s="345">
        <v>0</v>
      </c>
      <c r="J36" s="8">
        <f t="shared" si="3"/>
        <v>110</v>
      </c>
      <c r="K36" s="12"/>
      <c r="L36" s="326" t="s">
        <v>259</v>
      </c>
      <c r="M36" s="327"/>
      <c r="N36" s="327"/>
      <c r="O36" s="327"/>
      <c r="P36" s="327"/>
      <c r="Q36" s="327"/>
      <c r="R36" s="327"/>
      <c r="S36" s="327"/>
      <c r="T36" s="327"/>
      <c r="U36" s="327"/>
      <c r="V36" s="328">
        <v>0</v>
      </c>
      <c r="W36" s="328">
        <v>0</v>
      </c>
      <c r="X36" s="328">
        <v>0</v>
      </c>
      <c r="Y36" s="347">
        <v>55</v>
      </c>
      <c r="Z36" s="347">
        <v>55</v>
      </c>
      <c r="AA36" s="8"/>
    </row>
    <row r="37" spans="1:27" s="9" customFormat="1" ht="21" customHeight="1" x14ac:dyDescent="0.25">
      <c r="A37" s="377"/>
      <c r="B37" s="8">
        <v>11</v>
      </c>
      <c r="C37" s="308" t="s">
        <v>305</v>
      </c>
      <c r="D37" s="224">
        <v>2</v>
      </c>
      <c r="E37" s="310"/>
      <c r="F37" s="310"/>
      <c r="G37" s="66">
        <v>50</v>
      </c>
      <c r="H37" s="345">
        <v>0</v>
      </c>
      <c r="I37" s="345">
        <v>0</v>
      </c>
      <c r="J37" s="8">
        <f t="shared" si="3"/>
        <v>50</v>
      </c>
      <c r="K37" s="12"/>
      <c r="L37" s="326" t="s">
        <v>259</v>
      </c>
      <c r="M37" s="327"/>
      <c r="N37" s="327"/>
      <c r="O37" s="327"/>
      <c r="P37" s="327"/>
      <c r="Q37" s="327"/>
      <c r="R37" s="327"/>
      <c r="S37" s="327"/>
      <c r="T37" s="327"/>
      <c r="U37" s="327"/>
      <c r="V37" s="328">
        <v>0</v>
      </c>
      <c r="W37" s="328">
        <v>0</v>
      </c>
      <c r="X37" s="328">
        <v>0</v>
      </c>
      <c r="Y37" s="328">
        <v>0</v>
      </c>
      <c r="Z37" s="347">
        <v>25</v>
      </c>
      <c r="AA37" s="8"/>
    </row>
    <row r="38" spans="1:27" s="115" customFormat="1" ht="21" customHeight="1" x14ac:dyDescent="0.25">
      <c r="A38" s="382"/>
      <c r="B38" s="8">
        <v>12</v>
      </c>
      <c r="C38" s="383" t="s">
        <v>306</v>
      </c>
      <c r="D38" s="381"/>
      <c r="E38" s="384"/>
      <c r="F38" s="384"/>
      <c r="G38" s="385"/>
      <c r="H38" s="385"/>
      <c r="I38" s="385"/>
      <c r="J38" s="131"/>
      <c r="K38" s="131"/>
      <c r="L38" s="389"/>
      <c r="M38" s="131"/>
      <c r="N38" s="389"/>
      <c r="O38" s="389"/>
      <c r="P38" s="131"/>
      <c r="Q38" s="116"/>
      <c r="R38" s="116"/>
      <c r="S38" s="116"/>
      <c r="T38" s="116"/>
      <c r="U38" s="116"/>
      <c r="V38" s="386"/>
      <c r="W38" s="386"/>
      <c r="X38" s="386"/>
      <c r="Y38" s="386"/>
      <c r="Z38" s="386"/>
      <c r="AA38" s="131"/>
    </row>
    <row r="39" spans="1:27" s="9" customFormat="1" ht="21" customHeight="1" x14ac:dyDescent="0.25">
      <c r="A39" s="377"/>
      <c r="B39" s="8">
        <v>13</v>
      </c>
      <c r="C39" s="308" t="s">
        <v>308</v>
      </c>
      <c r="D39" s="224">
        <v>2</v>
      </c>
      <c r="E39" s="310"/>
      <c r="F39" s="310"/>
      <c r="G39" s="66">
        <v>70</v>
      </c>
      <c r="H39" s="345">
        <v>0</v>
      </c>
      <c r="I39" s="345">
        <v>0</v>
      </c>
      <c r="J39" s="8">
        <f>+IF(D39=1,(G39-H39-I39),IF(D39=2,(G39-H39-I39),0))</f>
        <v>70</v>
      </c>
      <c r="K39" s="12"/>
      <c r="L39" s="326" t="s">
        <v>259</v>
      </c>
      <c r="M39" s="327"/>
      <c r="N39" s="327"/>
      <c r="O39" s="327"/>
      <c r="P39" s="327"/>
      <c r="Q39" s="327"/>
      <c r="R39" s="327"/>
      <c r="S39" s="327"/>
      <c r="T39" s="327"/>
      <c r="U39" s="327"/>
      <c r="V39" s="328">
        <v>0</v>
      </c>
      <c r="W39" s="328">
        <v>0</v>
      </c>
      <c r="X39" s="328">
        <v>0</v>
      </c>
      <c r="Y39" s="347">
        <v>35</v>
      </c>
      <c r="Z39" s="347">
        <v>35</v>
      </c>
      <c r="AA39" s="8"/>
    </row>
    <row r="40" spans="1:27" s="9" customFormat="1" ht="21" customHeight="1" x14ac:dyDescent="0.25">
      <c r="A40" s="377"/>
      <c r="B40" s="8">
        <v>14</v>
      </c>
      <c r="C40" s="308" t="s">
        <v>309</v>
      </c>
      <c r="D40" s="341">
        <v>2</v>
      </c>
      <c r="E40" s="310"/>
      <c r="F40" s="310"/>
      <c r="G40" s="66">
        <v>70</v>
      </c>
      <c r="H40" s="345">
        <v>0</v>
      </c>
      <c r="I40" s="345">
        <v>0</v>
      </c>
      <c r="J40" s="8">
        <f>+IF(D40=1,(G40-H40-I40),IF(D40=2,(G40-H40-I40),0))</f>
        <v>70</v>
      </c>
      <c r="K40" s="12"/>
      <c r="L40" s="326" t="s">
        <v>259</v>
      </c>
      <c r="M40" s="327"/>
      <c r="N40" s="327"/>
      <c r="O40" s="327"/>
      <c r="P40" s="327"/>
      <c r="Q40" s="327"/>
      <c r="R40" s="327"/>
      <c r="S40" s="327"/>
      <c r="T40" s="327"/>
      <c r="U40" s="327"/>
      <c r="V40" s="328">
        <v>0</v>
      </c>
      <c r="W40" s="328">
        <v>0</v>
      </c>
      <c r="X40" s="328">
        <v>0</v>
      </c>
      <c r="Y40" s="328">
        <v>0</v>
      </c>
      <c r="Z40" s="347">
        <v>23</v>
      </c>
      <c r="AA40" s="8"/>
    </row>
    <row r="41" spans="1:27" s="9" customFormat="1" ht="21" customHeight="1" x14ac:dyDescent="0.25">
      <c r="A41" s="377"/>
      <c r="B41" s="8">
        <v>15</v>
      </c>
      <c r="C41" s="308" t="s">
        <v>310</v>
      </c>
      <c r="D41" s="341">
        <v>1</v>
      </c>
      <c r="E41" s="310"/>
      <c r="F41" s="310"/>
      <c r="G41" s="66">
        <v>120</v>
      </c>
      <c r="H41" s="345">
        <v>0</v>
      </c>
      <c r="I41" s="345">
        <v>40</v>
      </c>
      <c r="J41" s="8">
        <f>+IF(D41=1,(G41-H41-I41),IF(D41=2,(G41-H41-I41),0))</f>
        <v>80</v>
      </c>
      <c r="K41" s="12"/>
      <c r="L41" s="326" t="s">
        <v>259</v>
      </c>
      <c r="M41" s="327"/>
      <c r="N41" s="327"/>
      <c r="O41" s="327"/>
      <c r="P41" s="327"/>
      <c r="Q41" s="327"/>
      <c r="R41" s="327"/>
      <c r="S41" s="327"/>
      <c r="T41" s="327"/>
      <c r="U41" s="327"/>
      <c r="V41" s="328">
        <v>0</v>
      </c>
      <c r="W41" s="328">
        <v>0</v>
      </c>
      <c r="X41" s="328">
        <v>0</v>
      </c>
      <c r="Y41" s="347">
        <v>23</v>
      </c>
      <c r="Z41" s="347">
        <v>23</v>
      </c>
      <c r="AA41" s="8"/>
    </row>
    <row r="42" spans="1:27" s="9" customFormat="1" ht="21" customHeight="1" x14ac:dyDescent="0.25">
      <c r="A42" s="377"/>
      <c r="B42" s="8">
        <v>16</v>
      </c>
      <c r="C42" s="308" t="s">
        <v>311</v>
      </c>
      <c r="D42" s="341">
        <v>2</v>
      </c>
      <c r="E42" s="310"/>
      <c r="F42" s="310"/>
      <c r="G42" s="66">
        <v>77</v>
      </c>
      <c r="H42" s="345">
        <v>0</v>
      </c>
      <c r="I42" s="345">
        <v>0</v>
      </c>
      <c r="J42" s="8">
        <f>+IF(D42=1,(G42-H42-I42),IF(D42=2,(G42-H42-I42),0))</f>
        <v>77</v>
      </c>
      <c r="K42" s="12"/>
      <c r="L42" s="326" t="s">
        <v>259</v>
      </c>
      <c r="M42" s="327"/>
      <c r="N42" s="327"/>
      <c r="O42" s="327"/>
      <c r="P42" s="327"/>
      <c r="Q42" s="327"/>
      <c r="R42" s="327"/>
      <c r="S42" s="327"/>
      <c r="T42" s="327"/>
      <c r="U42" s="327"/>
      <c r="V42" s="328">
        <v>0</v>
      </c>
      <c r="W42" s="328">
        <v>0</v>
      </c>
      <c r="X42" s="328">
        <v>0</v>
      </c>
      <c r="Y42" s="347">
        <v>39</v>
      </c>
      <c r="Z42" s="347">
        <v>39</v>
      </c>
      <c r="AA42" s="8"/>
    </row>
    <row r="43" spans="1:27" s="115" customFormat="1" ht="21" customHeight="1" x14ac:dyDescent="0.25">
      <c r="A43" s="377"/>
      <c r="B43" s="8">
        <v>17</v>
      </c>
      <c r="C43" s="383" t="s">
        <v>312</v>
      </c>
      <c r="D43" s="381"/>
      <c r="E43" s="384"/>
      <c r="F43" s="384"/>
      <c r="G43" s="385"/>
      <c r="H43" s="385"/>
      <c r="I43" s="385"/>
      <c r="J43" s="131"/>
      <c r="K43" s="131"/>
      <c r="L43" s="389"/>
      <c r="M43" s="131"/>
      <c r="N43" s="389"/>
      <c r="O43" s="389"/>
      <c r="P43" s="131"/>
      <c r="Q43" s="116"/>
      <c r="R43" s="116"/>
      <c r="S43" s="116"/>
      <c r="T43" s="116"/>
      <c r="U43" s="116"/>
      <c r="V43" s="386"/>
      <c r="W43" s="386"/>
      <c r="X43" s="386"/>
      <c r="Y43" s="386"/>
      <c r="Z43" s="386"/>
      <c r="AA43" s="131"/>
    </row>
    <row r="44" spans="1:27" s="9" customFormat="1" ht="21" customHeight="1" x14ac:dyDescent="0.25">
      <c r="A44" s="377"/>
      <c r="B44" s="8">
        <v>18</v>
      </c>
      <c r="C44" s="308" t="s">
        <v>313</v>
      </c>
      <c r="D44" s="341">
        <v>3</v>
      </c>
      <c r="E44" s="310"/>
      <c r="F44" s="310"/>
      <c r="G44" s="66">
        <v>45</v>
      </c>
      <c r="H44" s="66">
        <v>0</v>
      </c>
      <c r="I44" s="66">
        <v>0</v>
      </c>
      <c r="J44" s="8">
        <f>+IF(D44=1,(G44-H44-I44),IF(D44=2,(G44-H44-I44),0))</f>
        <v>0</v>
      </c>
      <c r="K44" s="12"/>
      <c r="L44" s="66">
        <v>1</v>
      </c>
      <c r="M44" s="8">
        <f t="shared" ref="M44" si="4">+L44*12</f>
        <v>12</v>
      </c>
      <c r="N44" s="66">
        <v>24</v>
      </c>
      <c r="O44" s="66">
        <v>16</v>
      </c>
      <c r="P44" s="8">
        <f t="shared" ref="P44" si="5">+N44+O44+18</f>
        <v>58</v>
      </c>
      <c r="Q44" s="67">
        <f>IFERROR(IF(AND((Q$194-$P44)/$M44&gt;0,(Q$194-$P44)/$M44&lt;1),(Q$194-$P44)/$M44,IF((Q$194-$P44)/$M44&gt;0,1,0)),0)</f>
        <v>0</v>
      </c>
      <c r="R44" s="67">
        <f>IFERROR(IF(AND((R$194-$P44)/$M44&gt;0,(R$194-$P44)/$M44&lt;1),(R$194-$P44)/$M44,IF((R$194-$P44)/$M44&gt;0,1,0)),0)</f>
        <v>0</v>
      </c>
      <c r="S44" s="67">
        <f>IFERROR(IF(AND((S$194-$P44)/$M44&gt;0,(S$194-$P44)/$M44&lt;1),(S$194-$P44)/$M44,IF((S$194-$P44)/$M44&gt;0,1,0)),0)</f>
        <v>0</v>
      </c>
      <c r="T44" s="67">
        <f>IFERROR(IF(AND((T$194-$P44)/$M44&gt;0,(T$194-$P44)/$M44&lt;1),(T$194-$P44)/$M44,IF((T$194-$P44)/$M44&gt;0,1,0)),0)</f>
        <v>0</v>
      </c>
      <c r="U44" s="67">
        <f>IFERROR(IF(AND((U$194-$P44)/$M44&gt;0,(U$194-$P44)/$M44&lt;1),(U$194-$P44)/$M44,IF((U$194-$P44)/$M44&gt;0,1,0)),0)</f>
        <v>0</v>
      </c>
      <c r="V44" s="63">
        <f t="shared" ref="V44" si="6">Q44*($G44-$H44)</f>
        <v>0</v>
      </c>
      <c r="W44" s="63">
        <f t="shared" ref="W44" si="7">R44*($G44-$H44)-V44</f>
        <v>0</v>
      </c>
      <c r="X44" s="63">
        <f t="shared" ref="X44" si="8">S44*($G44-$H44)-SUM(V44:W44)</f>
        <v>0</v>
      </c>
      <c r="Y44" s="63">
        <f t="shared" ref="Y44" si="9">T44*($G44-$H44)-SUM(V44:X44)</f>
        <v>0</v>
      </c>
      <c r="Z44" s="63">
        <f t="shared" ref="Z44" si="10">U44*($G44-$H44)-SUM(V44:Y44)</f>
        <v>0</v>
      </c>
      <c r="AA44" s="8"/>
    </row>
    <row r="45" spans="1:27" s="9" customFormat="1" ht="21" customHeight="1" x14ac:dyDescent="0.25">
      <c r="A45" s="377"/>
      <c r="B45" s="8">
        <v>19</v>
      </c>
      <c r="C45" s="308" t="s">
        <v>314</v>
      </c>
      <c r="D45" s="224">
        <v>2</v>
      </c>
      <c r="E45" s="310"/>
      <c r="F45" s="310"/>
      <c r="G45" s="66">
        <v>50</v>
      </c>
      <c r="H45" s="66">
        <v>0</v>
      </c>
      <c r="I45" s="66">
        <v>0</v>
      </c>
      <c r="J45" s="8">
        <f>+IF(D45=1,(G45-H45-I45),IF(D45=2,(G45-H45-I45),0))</f>
        <v>50</v>
      </c>
      <c r="K45" s="12"/>
      <c r="L45" s="326" t="s">
        <v>259</v>
      </c>
      <c r="M45" s="327"/>
      <c r="N45" s="327"/>
      <c r="O45" s="327"/>
      <c r="P45" s="327"/>
      <c r="Q45" s="327"/>
      <c r="R45" s="327"/>
      <c r="S45" s="327"/>
      <c r="T45" s="327"/>
      <c r="U45" s="327"/>
      <c r="V45" s="328">
        <v>0</v>
      </c>
      <c r="W45" s="328">
        <v>0</v>
      </c>
      <c r="X45" s="328">
        <v>0</v>
      </c>
      <c r="Y45" s="328">
        <v>0</v>
      </c>
      <c r="Z45" s="347">
        <v>22</v>
      </c>
      <c r="AA45" s="8"/>
    </row>
    <row r="46" spans="1:27" s="9" customFormat="1" ht="21" customHeight="1" x14ac:dyDescent="0.25">
      <c r="A46" s="377"/>
      <c r="B46" s="8">
        <v>20</v>
      </c>
      <c r="C46" s="308" t="s">
        <v>315</v>
      </c>
      <c r="D46" s="341">
        <v>3</v>
      </c>
      <c r="E46" s="310"/>
      <c r="F46" s="310"/>
      <c r="G46" s="66">
        <v>45</v>
      </c>
      <c r="H46" s="66">
        <v>0</v>
      </c>
      <c r="I46" s="66">
        <v>0</v>
      </c>
      <c r="J46" s="8">
        <f>+IF(D46=1,(G46-H46-I46),IF(D46=2,(G46-H46-I46),0))</f>
        <v>0</v>
      </c>
      <c r="K46" s="12"/>
      <c r="L46" s="66">
        <v>1</v>
      </c>
      <c r="M46" s="8">
        <f t="shared" ref="M46" si="11">+L46*12</f>
        <v>12</v>
      </c>
      <c r="N46" s="66">
        <v>24</v>
      </c>
      <c r="O46" s="66">
        <v>16</v>
      </c>
      <c r="P46" s="8">
        <f t="shared" ref="P46" si="12">+N46+O46+18</f>
        <v>58</v>
      </c>
      <c r="Q46" s="67">
        <f t="shared" ref="Q46:U47" si="13">IFERROR(IF(AND((Q$194-$P46)/$M46&gt;0,(Q$194-$P46)/$M46&lt;1),(Q$194-$P46)/$M46,IF((Q$194-$P46)/$M46&gt;0,1,0)),0)</f>
        <v>0</v>
      </c>
      <c r="R46" s="67">
        <f t="shared" si="13"/>
        <v>0</v>
      </c>
      <c r="S46" s="67">
        <f t="shared" si="13"/>
        <v>0</v>
      </c>
      <c r="T46" s="67">
        <f t="shared" si="13"/>
        <v>0</v>
      </c>
      <c r="U46" s="67">
        <f t="shared" si="13"/>
        <v>0</v>
      </c>
      <c r="V46" s="63">
        <f t="shared" ref="V46" si="14">Q46*($G46-$H46)</f>
        <v>0</v>
      </c>
      <c r="W46" s="63">
        <f t="shared" ref="W46" si="15">R46*($G46-$H46)-V46</f>
        <v>0</v>
      </c>
      <c r="X46" s="63">
        <f t="shared" ref="X46" si="16">S46*($G46-$H46)-SUM(V46:W46)</f>
        <v>0</v>
      </c>
      <c r="Y46" s="63">
        <f t="shared" ref="Y46" si="17">T46*($G46-$H46)-SUM(V46:X46)</f>
        <v>0</v>
      </c>
      <c r="Z46" s="63">
        <f t="shared" ref="Z46" si="18">U46*($G46-$H46)-SUM(V46:Y46)</f>
        <v>0</v>
      </c>
      <c r="AA46" s="8"/>
    </row>
    <row r="47" spans="1:27" s="9" customFormat="1" ht="21" customHeight="1" x14ac:dyDescent="0.25">
      <c r="A47" s="377"/>
      <c r="B47" s="8">
        <v>21</v>
      </c>
      <c r="C47" s="308" t="s">
        <v>316</v>
      </c>
      <c r="D47" s="341">
        <v>3</v>
      </c>
      <c r="E47" s="310"/>
      <c r="F47" s="310"/>
      <c r="G47" s="66">
        <v>45</v>
      </c>
      <c r="H47" s="66">
        <v>0</v>
      </c>
      <c r="I47" s="66">
        <v>0</v>
      </c>
      <c r="J47" s="8">
        <f>+IF(D47=1,(G47-H47-I47),IF(D47=2,(G47-H47-I47),0))</f>
        <v>0</v>
      </c>
      <c r="K47" s="12"/>
      <c r="L47" s="66">
        <v>1</v>
      </c>
      <c r="M47" s="8">
        <f t="shared" ref="M47" si="19">+L47*12</f>
        <v>12</v>
      </c>
      <c r="N47" s="66">
        <v>24</v>
      </c>
      <c r="O47" s="66">
        <v>16</v>
      </c>
      <c r="P47" s="8">
        <f t="shared" ref="P47" si="20">+N47+O47+18</f>
        <v>58</v>
      </c>
      <c r="Q47" s="67">
        <f t="shared" si="13"/>
        <v>0</v>
      </c>
      <c r="R47" s="67">
        <f t="shared" si="13"/>
        <v>0</v>
      </c>
      <c r="S47" s="67">
        <f t="shared" si="13"/>
        <v>0</v>
      </c>
      <c r="T47" s="67">
        <f t="shared" si="13"/>
        <v>0</v>
      </c>
      <c r="U47" s="67">
        <f t="shared" si="13"/>
        <v>0</v>
      </c>
      <c r="V47" s="63">
        <f t="shared" ref="V47" si="21">Q47*($G47-$H47)</f>
        <v>0</v>
      </c>
      <c r="W47" s="63">
        <f t="shared" ref="W47" si="22">R47*($G47-$H47)-V47</f>
        <v>0</v>
      </c>
      <c r="X47" s="63">
        <f t="shared" ref="X47" si="23">S47*($G47-$H47)-SUM(V47:W47)</f>
        <v>0</v>
      </c>
      <c r="Y47" s="63">
        <f t="shared" ref="Y47" si="24">T47*($G47-$H47)-SUM(V47:X47)</f>
        <v>0</v>
      </c>
      <c r="Z47" s="63">
        <f t="shared" ref="Z47" si="25">U47*($G47-$H47)-SUM(V47:Y47)</f>
        <v>0</v>
      </c>
      <c r="AA47" s="8"/>
    </row>
    <row r="48" spans="1:27" s="9" customFormat="1" ht="21" customHeight="1" x14ac:dyDescent="0.25">
      <c r="A48" s="377"/>
      <c r="B48" s="8">
        <v>22</v>
      </c>
      <c r="C48" s="308" t="s">
        <v>317</v>
      </c>
      <c r="D48" s="224">
        <v>2</v>
      </c>
      <c r="E48" s="310"/>
      <c r="F48" s="310"/>
      <c r="G48" s="66">
        <v>55</v>
      </c>
      <c r="H48" s="66">
        <v>0</v>
      </c>
      <c r="I48" s="66">
        <v>0</v>
      </c>
      <c r="J48" s="8">
        <f>+IF(D48=1,(G48-H48-I48),IF(D48=2,(G48-H48-I48),0))</f>
        <v>55</v>
      </c>
      <c r="K48" s="12"/>
      <c r="L48" s="326" t="s">
        <v>259</v>
      </c>
      <c r="M48" s="327"/>
      <c r="N48" s="327"/>
      <c r="O48" s="327"/>
      <c r="P48" s="327"/>
      <c r="Q48" s="327"/>
      <c r="R48" s="327"/>
      <c r="S48" s="327"/>
      <c r="T48" s="327"/>
      <c r="U48" s="327"/>
      <c r="V48" s="328">
        <v>0</v>
      </c>
      <c r="W48" s="328">
        <v>0</v>
      </c>
      <c r="X48" s="328">
        <v>0</v>
      </c>
      <c r="Y48" s="328">
        <v>0</v>
      </c>
      <c r="Z48" s="347">
        <v>28</v>
      </c>
      <c r="AA48" s="8"/>
    </row>
    <row r="49" spans="1:27" s="9" customFormat="1" ht="21" customHeight="1" x14ac:dyDescent="0.25">
      <c r="A49" s="377"/>
      <c r="B49" s="8">
        <v>23</v>
      </c>
      <c r="C49" s="308" t="s">
        <v>318</v>
      </c>
      <c r="D49" s="341">
        <v>3</v>
      </c>
      <c r="E49" s="310"/>
      <c r="F49" s="310"/>
      <c r="G49" s="66">
        <v>55</v>
      </c>
      <c r="H49" s="66">
        <v>0</v>
      </c>
      <c r="I49" s="66">
        <v>0</v>
      </c>
      <c r="J49" s="8">
        <f t="shared" ref="J49:J50" si="26">+IF(D49=1,(G49-H49-I49),IF(D49=2,(G49-H49-I49),0))</f>
        <v>0</v>
      </c>
      <c r="K49" s="12"/>
      <c r="L49" s="66">
        <v>1</v>
      </c>
      <c r="M49" s="8">
        <f t="shared" ref="M49" si="27">+L49*12</f>
        <v>12</v>
      </c>
      <c r="N49" s="66">
        <v>24</v>
      </c>
      <c r="O49" s="66">
        <v>16</v>
      </c>
      <c r="P49" s="8">
        <f t="shared" ref="P49" si="28">+N49+O49+18</f>
        <v>58</v>
      </c>
      <c r="Q49" s="67">
        <f t="shared" ref="Q49:U51" si="29">IFERROR(IF(AND((Q$194-$P49)/$M49&gt;0,(Q$194-$P49)/$M49&lt;1),(Q$194-$P49)/$M49,IF((Q$194-$P49)/$M49&gt;0,1,0)),0)</f>
        <v>0</v>
      </c>
      <c r="R49" s="67">
        <f t="shared" si="29"/>
        <v>0</v>
      </c>
      <c r="S49" s="67">
        <f t="shared" si="29"/>
        <v>0</v>
      </c>
      <c r="T49" s="67">
        <f t="shared" si="29"/>
        <v>0</v>
      </c>
      <c r="U49" s="67">
        <f t="shared" si="29"/>
        <v>0</v>
      </c>
      <c r="V49" s="63">
        <f t="shared" ref="V49" si="30">Q49*($G49-$H49)</f>
        <v>0</v>
      </c>
      <c r="W49" s="63">
        <f t="shared" ref="W49" si="31">R49*($G49-$H49)-V49</f>
        <v>0</v>
      </c>
      <c r="X49" s="63">
        <f t="shared" ref="X49" si="32">S49*($G49-$H49)-SUM(V49:W49)</f>
        <v>0</v>
      </c>
      <c r="Y49" s="63">
        <f t="shared" ref="Y49" si="33">T49*($G49-$H49)-SUM(V49:X49)</f>
        <v>0</v>
      </c>
      <c r="Z49" s="63">
        <f t="shared" ref="Z49" si="34">U49*($G49-$H49)-SUM(V49:Y49)</f>
        <v>0</v>
      </c>
      <c r="AA49" s="8"/>
    </row>
    <row r="50" spans="1:27" s="9" customFormat="1" ht="21" customHeight="1" x14ac:dyDescent="0.25">
      <c r="A50" s="377"/>
      <c r="B50" s="8">
        <v>24</v>
      </c>
      <c r="C50" s="308" t="s">
        <v>319</v>
      </c>
      <c r="D50" s="341">
        <v>3</v>
      </c>
      <c r="E50" s="310"/>
      <c r="F50" s="310"/>
      <c r="G50" s="66">
        <v>55</v>
      </c>
      <c r="H50" s="66">
        <v>0</v>
      </c>
      <c r="I50" s="66">
        <v>0</v>
      </c>
      <c r="J50" s="8">
        <f t="shared" si="26"/>
        <v>0</v>
      </c>
      <c r="K50" s="12"/>
      <c r="L50" s="66">
        <v>1</v>
      </c>
      <c r="M50" s="8">
        <f t="shared" ref="M50" si="35">+L50*12</f>
        <v>12</v>
      </c>
      <c r="N50" s="66">
        <v>24</v>
      </c>
      <c r="O50" s="66">
        <v>16</v>
      </c>
      <c r="P50" s="8">
        <f t="shared" ref="P50" si="36">+N50+O50+18</f>
        <v>58</v>
      </c>
      <c r="Q50" s="67">
        <f t="shared" si="29"/>
        <v>0</v>
      </c>
      <c r="R50" s="67">
        <f t="shared" si="29"/>
        <v>0</v>
      </c>
      <c r="S50" s="67">
        <f t="shared" si="29"/>
        <v>0</v>
      </c>
      <c r="T50" s="67">
        <f t="shared" si="29"/>
        <v>0</v>
      </c>
      <c r="U50" s="67">
        <f t="shared" si="29"/>
        <v>0</v>
      </c>
      <c r="V50" s="63">
        <f t="shared" ref="V50" si="37">Q50*($G50-$H50)</f>
        <v>0</v>
      </c>
      <c r="W50" s="63">
        <f t="shared" ref="W50" si="38">R50*($G50-$H50)-V50</f>
        <v>0</v>
      </c>
      <c r="X50" s="63">
        <f t="shared" ref="X50" si="39">S50*($G50-$H50)-SUM(V50:W50)</f>
        <v>0</v>
      </c>
      <c r="Y50" s="63">
        <f t="shared" ref="Y50" si="40">T50*($G50-$H50)-SUM(V50:X50)</f>
        <v>0</v>
      </c>
      <c r="Z50" s="63">
        <f t="shared" ref="Z50" si="41">U50*($G50-$H50)-SUM(V50:Y50)</f>
        <v>0</v>
      </c>
      <c r="AA50" s="8"/>
    </row>
    <row r="51" spans="1:27" s="9" customFormat="1" ht="21" customHeight="1" x14ac:dyDescent="0.25">
      <c r="A51" s="377"/>
      <c r="B51" s="8">
        <v>25</v>
      </c>
      <c r="C51" s="308" t="s">
        <v>320</v>
      </c>
      <c r="D51" s="341">
        <v>3</v>
      </c>
      <c r="E51" s="310"/>
      <c r="F51" s="310"/>
      <c r="G51" s="66">
        <v>55</v>
      </c>
      <c r="H51" s="66">
        <v>0</v>
      </c>
      <c r="I51" s="66">
        <v>0</v>
      </c>
      <c r="J51" s="8">
        <f t="shared" ref="J51" si="42">+IF(D51=1,(G51-H51-I51),IF(D51=2,(G51-H51-I51),0))</f>
        <v>0</v>
      </c>
      <c r="K51" s="12"/>
      <c r="L51" s="66">
        <v>1</v>
      </c>
      <c r="M51" s="8">
        <f t="shared" ref="M51" si="43">+L51*12</f>
        <v>12</v>
      </c>
      <c r="N51" s="66">
        <v>24</v>
      </c>
      <c r="O51" s="66">
        <v>16</v>
      </c>
      <c r="P51" s="8">
        <f t="shared" ref="P51" si="44">+N51+O51+18</f>
        <v>58</v>
      </c>
      <c r="Q51" s="67">
        <f t="shared" si="29"/>
        <v>0</v>
      </c>
      <c r="R51" s="67">
        <f t="shared" si="29"/>
        <v>0</v>
      </c>
      <c r="S51" s="67">
        <f t="shared" si="29"/>
        <v>0</v>
      </c>
      <c r="T51" s="67">
        <f t="shared" si="29"/>
        <v>0</v>
      </c>
      <c r="U51" s="67">
        <f t="shared" si="29"/>
        <v>0</v>
      </c>
      <c r="V51" s="63">
        <f t="shared" ref="V51" si="45">Q51*($G51-$H51)</f>
        <v>0</v>
      </c>
      <c r="W51" s="63">
        <f t="shared" ref="W51" si="46">R51*($G51-$H51)-V51</f>
        <v>0</v>
      </c>
      <c r="X51" s="63">
        <f t="shared" ref="X51" si="47">S51*($G51-$H51)-SUM(V51:W51)</f>
        <v>0</v>
      </c>
      <c r="Y51" s="63">
        <f t="shared" ref="Y51" si="48">T51*($G51-$H51)-SUM(V51:X51)</f>
        <v>0</v>
      </c>
      <c r="Z51" s="63">
        <f t="shared" ref="Z51" si="49">U51*($G51-$H51)-SUM(V51:Y51)</f>
        <v>0</v>
      </c>
      <c r="AA51" s="8"/>
    </row>
    <row r="52" spans="1:27" s="9" customFormat="1" ht="21" customHeight="1" x14ac:dyDescent="0.25">
      <c r="A52" s="377"/>
      <c r="B52" s="8">
        <v>26</v>
      </c>
      <c r="C52" s="308" t="s">
        <v>285</v>
      </c>
      <c r="D52" s="341">
        <v>2</v>
      </c>
      <c r="E52" s="310" t="s">
        <v>170</v>
      </c>
      <c r="F52" s="310" t="s">
        <v>178</v>
      </c>
      <c r="G52" s="345">
        <v>110</v>
      </c>
      <c r="H52" s="66">
        <v>0</v>
      </c>
      <c r="I52" s="66">
        <v>0</v>
      </c>
      <c r="J52" s="8">
        <f>+IF(D52=1,(G52-H52-I52),IF(D52=2,(G52-H52-I52),0))</f>
        <v>110</v>
      </c>
      <c r="K52" s="12"/>
      <c r="L52" s="326" t="s">
        <v>259</v>
      </c>
      <c r="M52" s="327"/>
      <c r="N52" s="327"/>
      <c r="O52" s="327"/>
      <c r="P52" s="327"/>
      <c r="Q52" s="327"/>
      <c r="R52" s="327"/>
      <c r="S52" s="327"/>
      <c r="T52" s="327"/>
      <c r="U52" s="327"/>
      <c r="V52" s="328">
        <v>0</v>
      </c>
      <c r="W52" s="328">
        <v>0</v>
      </c>
      <c r="X52" s="328">
        <v>0</v>
      </c>
      <c r="Y52" s="328">
        <v>0</v>
      </c>
      <c r="Z52" s="347">
        <v>50</v>
      </c>
      <c r="AA52" s="8"/>
    </row>
    <row r="53" spans="1:27" s="9" customFormat="1" ht="21" customHeight="1" x14ac:dyDescent="0.25">
      <c r="A53" s="377"/>
      <c r="B53" s="8">
        <v>27</v>
      </c>
      <c r="C53" s="308" t="s">
        <v>321</v>
      </c>
      <c r="D53" s="341">
        <v>2</v>
      </c>
      <c r="E53" s="310"/>
      <c r="F53" s="310"/>
      <c r="G53" s="66">
        <v>10</v>
      </c>
      <c r="H53" s="66">
        <v>0</v>
      </c>
      <c r="I53" s="66">
        <v>0</v>
      </c>
      <c r="J53" s="8">
        <f>+IF(D53=1,(G53-H53-I53),IF(D53=2,(G53-H53-I53),0))</f>
        <v>10</v>
      </c>
      <c r="K53" s="12"/>
      <c r="L53" s="326" t="s">
        <v>259</v>
      </c>
      <c r="M53" s="327"/>
      <c r="N53" s="327"/>
      <c r="O53" s="327"/>
      <c r="P53" s="327"/>
      <c r="Q53" s="327"/>
      <c r="R53" s="327"/>
      <c r="S53" s="327"/>
      <c r="T53" s="327"/>
      <c r="U53" s="327"/>
      <c r="V53" s="328">
        <v>0</v>
      </c>
      <c r="W53" s="328">
        <v>0</v>
      </c>
      <c r="X53" s="328">
        <v>0</v>
      </c>
      <c r="Y53" s="328">
        <v>0</v>
      </c>
      <c r="Z53" s="347">
        <v>7</v>
      </c>
      <c r="AA53" s="8"/>
    </row>
    <row r="54" spans="1:27" s="9" customFormat="1" ht="21" customHeight="1" x14ac:dyDescent="0.25">
      <c r="A54" s="377"/>
      <c r="B54" s="8">
        <v>28</v>
      </c>
      <c r="C54" s="308" t="s">
        <v>322</v>
      </c>
      <c r="D54" s="341">
        <v>2</v>
      </c>
      <c r="E54" s="310"/>
      <c r="F54" s="310"/>
      <c r="G54" s="66">
        <v>6</v>
      </c>
      <c r="H54" s="66">
        <v>0</v>
      </c>
      <c r="I54" s="66">
        <v>0</v>
      </c>
      <c r="J54" s="8">
        <f>+IF(D54=1,(G54-H54-I54),IF(D54=2,(G54-H54-I54),0))</f>
        <v>6</v>
      </c>
      <c r="K54" s="12"/>
      <c r="L54" s="326" t="s">
        <v>259</v>
      </c>
      <c r="M54" s="327"/>
      <c r="N54" s="327"/>
      <c r="O54" s="327"/>
      <c r="P54" s="327"/>
      <c r="Q54" s="327"/>
      <c r="R54" s="327"/>
      <c r="S54" s="327"/>
      <c r="T54" s="327"/>
      <c r="U54" s="327"/>
      <c r="V54" s="328">
        <v>0</v>
      </c>
      <c r="W54" s="328">
        <v>0</v>
      </c>
      <c r="X54" s="328">
        <v>0</v>
      </c>
      <c r="Y54" s="328">
        <v>0</v>
      </c>
      <c r="Z54" s="347">
        <v>6</v>
      </c>
      <c r="AA54" s="8"/>
    </row>
    <row r="55" spans="1:27" s="9" customFormat="1" ht="21" customHeight="1" x14ac:dyDescent="0.25">
      <c r="A55" s="377"/>
      <c r="B55" s="8">
        <v>29</v>
      </c>
      <c r="C55" s="308" t="s">
        <v>294</v>
      </c>
      <c r="D55" s="341">
        <v>2</v>
      </c>
      <c r="E55" s="310" t="s">
        <v>186</v>
      </c>
      <c r="F55" s="310" t="s">
        <v>185</v>
      </c>
      <c r="G55" s="345">
        <v>527</v>
      </c>
      <c r="H55" s="66">
        <v>0</v>
      </c>
      <c r="I55" s="66">
        <v>0</v>
      </c>
      <c r="J55" s="8">
        <f>+IF(D55=1,(G55-H55-I55),IF(D55=2,(G55-H55-I55),0))</f>
        <v>527</v>
      </c>
      <c r="K55" s="12"/>
      <c r="L55" s="326" t="s">
        <v>259</v>
      </c>
      <c r="M55" s="327"/>
      <c r="N55" s="327"/>
      <c r="O55" s="327"/>
      <c r="P55" s="327"/>
      <c r="Q55" s="327"/>
      <c r="R55" s="327"/>
      <c r="S55" s="327"/>
      <c r="T55" s="327"/>
      <c r="U55" s="327"/>
      <c r="V55" s="328">
        <v>0</v>
      </c>
      <c r="W55" s="328">
        <v>0</v>
      </c>
      <c r="X55" s="328">
        <v>0</v>
      </c>
      <c r="Y55" s="328">
        <v>0</v>
      </c>
      <c r="Z55" s="347">
        <v>50</v>
      </c>
      <c r="AA55" s="8"/>
    </row>
    <row r="56" spans="1:27" s="115" customFormat="1" ht="21" customHeight="1" x14ac:dyDescent="0.25">
      <c r="A56" s="382"/>
      <c r="B56" s="8">
        <v>30</v>
      </c>
      <c r="C56" s="383" t="s">
        <v>104</v>
      </c>
      <c r="D56" s="381"/>
      <c r="E56" s="384"/>
      <c r="F56" s="384"/>
      <c r="G56" s="385"/>
      <c r="H56" s="385"/>
      <c r="I56" s="385"/>
      <c r="J56" s="131"/>
      <c r="K56" s="131"/>
      <c r="L56" s="389"/>
      <c r="M56" s="131"/>
      <c r="N56" s="389"/>
      <c r="O56" s="389"/>
      <c r="P56" s="131"/>
      <c r="Q56" s="116"/>
      <c r="R56" s="116"/>
      <c r="S56" s="116"/>
      <c r="T56" s="116"/>
      <c r="U56" s="116"/>
      <c r="V56" s="386"/>
      <c r="W56" s="386"/>
      <c r="X56" s="386"/>
      <c r="Y56" s="386"/>
      <c r="Z56" s="386"/>
      <c r="AA56" s="131"/>
    </row>
    <row r="57" spans="1:27" s="9" customFormat="1" ht="21" customHeight="1" x14ac:dyDescent="0.25">
      <c r="A57" s="382"/>
      <c r="B57" s="8">
        <v>31</v>
      </c>
      <c r="C57" s="308" t="s">
        <v>277</v>
      </c>
      <c r="D57" s="341">
        <v>2</v>
      </c>
      <c r="E57" s="310" t="s">
        <v>172</v>
      </c>
      <c r="F57" s="342" t="s">
        <v>276</v>
      </c>
      <c r="G57" s="66">
        <v>490</v>
      </c>
      <c r="H57" s="66">
        <v>0</v>
      </c>
      <c r="I57" s="66">
        <v>0</v>
      </c>
      <c r="J57" s="8">
        <f t="shared" ref="J57:J70" si="50">+IF(D57=1,(G57-H57-I57),IF(D57=2,(G57-H57-I57),0))</f>
        <v>490</v>
      </c>
      <c r="K57" s="12"/>
      <c r="L57" s="326" t="s">
        <v>259</v>
      </c>
      <c r="M57" s="327"/>
      <c r="N57" s="327"/>
      <c r="O57" s="327"/>
      <c r="P57" s="327"/>
      <c r="Q57" s="327"/>
      <c r="R57" s="327"/>
      <c r="S57" s="327"/>
      <c r="T57" s="327"/>
      <c r="U57" s="327"/>
      <c r="V57" s="328">
        <v>0</v>
      </c>
      <c r="W57" s="328">
        <v>0</v>
      </c>
      <c r="X57" s="328">
        <v>0</v>
      </c>
      <c r="Y57" s="328">
        <v>0</v>
      </c>
      <c r="Z57" s="347">
        <v>145</v>
      </c>
      <c r="AA57" s="8"/>
    </row>
    <row r="58" spans="1:27" s="9" customFormat="1" ht="21" customHeight="1" x14ac:dyDescent="0.25">
      <c r="B58" s="8">
        <v>32</v>
      </c>
      <c r="C58" s="308" t="s">
        <v>278</v>
      </c>
      <c r="D58" s="341">
        <v>4</v>
      </c>
      <c r="E58" s="310" t="s">
        <v>172</v>
      </c>
      <c r="F58" s="342" t="s">
        <v>276</v>
      </c>
      <c r="G58" s="66">
        <v>100</v>
      </c>
      <c r="H58" s="66">
        <v>100</v>
      </c>
      <c r="I58" s="66">
        <v>0</v>
      </c>
      <c r="J58" s="8">
        <f t="shared" si="50"/>
        <v>0</v>
      </c>
      <c r="K58" s="12"/>
      <c r="L58" s="66"/>
      <c r="M58" s="8">
        <f t="shared" ref="M58:M64" si="51">+L58*12</f>
        <v>0</v>
      </c>
      <c r="N58" s="66">
        <v>24</v>
      </c>
      <c r="O58" s="66">
        <v>14</v>
      </c>
      <c r="P58" s="8">
        <f t="shared" ref="P58:P64" si="52">+N58+O58+18</f>
        <v>56</v>
      </c>
      <c r="Q58" s="67">
        <f t="shared" ref="Q58:U61" si="53">IFERROR(IF(AND((Q$194-$P58)/$M58&gt;0,(Q$194-$P58)/$M58&lt;1),(Q$194-$P58)/$M58,IF((Q$194-$P58)/$M58&gt;0,1,0)),0)</f>
        <v>0</v>
      </c>
      <c r="R58" s="67">
        <f t="shared" si="53"/>
        <v>0</v>
      </c>
      <c r="S58" s="67">
        <f t="shared" si="53"/>
        <v>0</v>
      </c>
      <c r="T58" s="67">
        <f t="shared" si="53"/>
        <v>0</v>
      </c>
      <c r="U58" s="67">
        <f t="shared" si="53"/>
        <v>0</v>
      </c>
      <c r="V58" s="63">
        <f>Q58*($G58-$H58)</f>
        <v>0</v>
      </c>
      <c r="W58" s="63">
        <f>R58*($G58-$H58)-V58</f>
        <v>0</v>
      </c>
      <c r="X58" s="63">
        <f>S58*($G58-$H58)-SUM(V58:W58)</f>
        <v>0</v>
      </c>
      <c r="Y58" s="63">
        <f>T58*($G58-$H58)-SUM(V58:X58)</f>
        <v>0</v>
      </c>
      <c r="Z58" s="63">
        <f>U58*($G58-$H58)-SUM(V58:Y58)</f>
        <v>0</v>
      </c>
      <c r="AA58" s="8"/>
    </row>
    <row r="59" spans="1:27" s="9" customFormat="1" ht="21" customHeight="1" x14ac:dyDescent="0.25">
      <c r="A59" s="377"/>
      <c r="B59" s="8">
        <v>33</v>
      </c>
      <c r="C59" s="308" t="s">
        <v>270</v>
      </c>
      <c r="D59" s="341">
        <v>4</v>
      </c>
      <c r="E59" s="310" t="s">
        <v>172</v>
      </c>
      <c r="F59" s="342" t="s">
        <v>276</v>
      </c>
      <c r="G59" s="66">
        <v>266</v>
      </c>
      <c r="H59" s="66">
        <v>0</v>
      </c>
      <c r="I59" s="66">
        <v>0</v>
      </c>
      <c r="J59" s="8">
        <f t="shared" si="50"/>
        <v>0</v>
      </c>
      <c r="K59" s="12"/>
      <c r="L59" s="66"/>
      <c r="M59" s="8">
        <f t="shared" si="51"/>
        <v>0</v>
      </c>
      <c r="N59" s="66">
        <v>24</v>
      </c>
      <c r="O59" s="66">
        <v>14</v>
      </c>
      <c r="P59" s="8">
        <f t="shared" si="52"/>
        <v>56</v>
      </c>
      <c r="Q59" s="67">
        <f t="shared" si="53"/>
        <v>0</v>
      </c>
      <c r="R59" s="67">
        <f t="shared" si="53"/>
        <v>0</v>
      </c>
      <c r="S59" s="67">
        <f t="shared" si="53"/>
        <v>0</v>
      </c>
      <c r="T59" s="67">
        <f t="shared" si="53"/>
        <v>0</v>
      </c>
      <c r="U59" s="67">
        <f t="shared" si="53"/>
        <v>0</v>
      </c>
      <c r="V59" s="63">
        <f>Q59*($G59-$H59)</f>
        <v>0</v>
      </c>
      <c r="W59" s="63">
        <f>R59*($G59-$H59)-V59</f>
        <v>0</v>
      </c>
      <c r="X59" s="63">
        <f>S59*($G59-$H59)-SUM(V59:W59)</f>
        <v>0</v>
      </c>
      <c r="Y59" s="63">
        <f>T59*($G59-$H59)-SUM(V59:X59)</f>
        <v>0</v>
      </c>
      <c r="Z59" s="63">
        <f>U59*($G59-$H59)-SUM(V59:Y59)</f>
        <v>0</v>
      </c>
      <c r="AA59" s="8"/>
    </row>
    <row r="60" spans="1:27" s="9" customFormat="1" ht="21" customHeight="1" x14ac:dyDescent="0.25">
      <c r="A60" s="377"/>
      <c r="B60" s="8">
        <v>34</v>
      </c>
      <c r="C60" s="308" t="s">
        <v>271</v>
      </c>
      <c r="D60" s="341">
        <v>3</v>
      </c>
      <c r="E60" s="310" t="s">
        <v>172</v>
      </c>
      <c r="F60" s="342" t="s">
        <v>276</v>
      </c>
      <c r="G60" s="66">
        <v>363</v>
      </c>
      <c r="H60" s="66">
        <v>0</v>
      </c>
      <c r="I60" s="66">
        <v>0</v>
      </c>
      <c r="J60" s="8">
        <f t="shared" si="50"/>
        <v>0</v>
      </c>
      <c r="K60" s="12"/>
      <c r="L60" s="66"/>
      <c r="M60" s="8">
        <f t="shared" si="51"/>
        <v>0</v>
      </c>
      <c r="N60" s="66">
        <v>36</v>
      </c>
      <c r="O60" s="66">
        <v>14</v>
      </c>
      <c r="P60" s="8">
        <f t="shared" si="52"/>
        <v>68</v>
      </c>
      <c r="Q60" s="67">
        <f t="shared" si="53"/>
        <v>0</v>
      </c>
      <c r="R60" s="67">
        <f t="shared" si="53"/>
        <v>0</v>
      </c>
      <c r="S60" s="67">
        <f t="shared" si="53"/>
        <v>0</v>
      </c>
      <c r="T60" s="67">
        <f t="shared" si="53"/>
        <v>0</v>
      </c>
      <c r="U60" s="67">
        <f t="shared" si="53"/>
        <v>0</v>
      </c>
      <c r="V60" s="63">
        <f>Q60*($G60-$H60)</f>
        <v>0</v>
      </c>
      <c r="W60" s="63">
        <f>R60*($G60-$H60)-V60</f>
        <v>0</v>
      </c>
      <c r="X60" s="63">
        <f>S60*($G60-$H60)-SUM(V60:W60)</f>
        <v>0</v>
      </c>
      <c r="Y60" s="63">
        <f>T60*($G60-$H60)-SUM(V60:X60)</f>
        <v>0</v>
      </c>
      <c r="Z60" s="63">
        <f>U60*($G60-$H60)-SUM(V60:Y60)</f>
        <v>0</v>
      </c>
      <c r="AA60" s="8"/>
    </row>
    <row r="61" spans="1:27" s="9" customFormat="1" ht="21" customHeight="1" x14ac:dyDescent="0.25">
      <c r="A61" s="377"/>
      <c r="B61" s="8">
        <v>35</v>
      </c>
      <c r="C61" s="308" t="s">
        <v>272</v>
      </c>
      <c r="D61" s="341">
        <v>4</v>
      </c>
      <c r="E61" s="310" t="s">
        <v>172</v>
      </c>
      <c r="F61" s="342" t="s">
        <v>276</v>
      </c>
      <c r="G61" s="66">
        <v>494</v>
      </c>
      <c r="H61" s="66">
        <v>0</v>
      </c>
      <c r="I61" s="66">
        <v>0</v>
      </c>
      <c r="J61" s="8">
        <f t="shared" si="50"/>
        <v>0</v>
      </c>
      <c r="K61" s="12"/>
      <c r="L61" s="66"/>
      <c r="M61" s="8">
        <f t="shared" si="51"/>
        <v>0</v>
      </c>
      <c r="N61" s="66">
        <v>36</v>
      </c>
      <c r="O61" s="66">
        <v>14</v>
      </c>
      <c r="P61" s="8">
        <f t="shared" si="52"/>
        <v>68</v>
      </c>
      <c r="Q61" s="67">
        <f t="shared" si="53"/>
        <v>0</v>
      </c>
      <c r="R61" s="67">
        <f t="shared" si="53"/>
        <v>0</v>
      </c>
      <c r="S61" s="67">
        <f t="shared" si="53"/>
        <v>0</v>
      </c>
      <c r="T61" s="67">
        <f t="shared" si="53"/>
        <v>0</v>
      </c>
      <c r="U61" s="67">
        <f t="shared" si="53"/>
        <v>0</v>
      </c>
      <c r="V61" s="63">
        <f>Q61*($G61-$H61)</f>
        <v>0</v>
      </c>
      <c r="W61" s="63">
        <f>R61*($G61-$H61)-V61</f>
        <v>0</v>
      </c>
      <c r="X61" s="63">
        <f>S61*($G61-$H61)-SUM(V61:W61)</f>
        <v>0</v>
      </c>
      <c r="Y61" s="63">
        <f>T61*($G61-$H61)-SUM(V61:X61)</f>
        <v>0</v>
      </c>
      <c r="Z61" s="63">
        <f>U61*($G61-$H61)-SUM(V61:Y61)</f>
        <v>0</v>
      </c>
      <c r="AA61" s="8"/>
    </row>
    <row r="62" spans="1:27" s="9" customFormat="1" ht="21" customHeight="1" x14ac:dyDescent="0.25">
      <c r="A62" s="377"/>
      <c r="B62" s="8">
        <v>36</v>
      </c>
      <c r="C62" s="308" t="s">
        <v>273</v>
      </c>
      <c r="D62" s="341">
        <v>3</v>
      </c>
      <c r="E62" s="310" t="s">
        <v>172</v>
      </c>
      <c r="F62" s="342" t="s">
        <v>276</v>
      </c>
      <c r="G62" s="66">
        <v>218</v>
      </c>
      <c r="H62" s="66">
        <v>0</v>
      </c>
      <c r="I62" s="66">
        <v>0</v>
      </c>
      <c r="J62" s="8">
        <f t="shared" si="50"/>
        <v>0</v>
      </c>
      <c r="K62" s="12"/>
      <c r="L62" s="326" t="s">
        <v>259</v>
      </c>
      <c r="M62" s="327"/>
      <c r="N62" s="327"/>
      <c r="O62" s="327"/>
      <c r="P62" s="327"/>
      <c r="Q62" s="327"/>
      <c r="R62" s="327"/>
      <c r="S62" s="327"/>
      <c r="T62" s="327"/>
      <c r="U62" s="327"/>
      <c r="V62" s="328">
        <v>0</v>
      </c>
      <c r="W62" s="328">
        <v>0</v>
      </c>
      <c r="X62" s="328">
        <v>0</v>
      </c>
      <c r="Y62" s="328">
        <v>0</v>
      </c>
      <c r="Z62" s="347">
        <v>0</v>
      </c>
      <c r="AA62" s="8"/>
    </row>
    <row r="63" spans="1:27" s="9" customFormat="1" ht="21" customHeight="1" x14ac:dyDescent="0.25">
      <c r="A63" s="377"/>
      <c r="B63" s="8">
        <v>37</v>
      </c>
      <c r="C63" s="308" t="s">
        <v>274</v>
      </c>
      <c r="D63" s="341">
        <v>4</v>
      </c>
      <c r="E63" s="310" t="s">
        <v>172</v>
      </c>
      <c r="F63" s="342" t="s">
        <v>276</v>
      </c>
      <c r="G63" s="66">
        <v>153</v>
      </c>
      <c r="H63" s="66">
        <v>0</v>
      </c>
      <c r="I63" s="66">
        <v>0</v>
      </c>
      <c r="J63" s="8">
        <f t="shared" si="50"/>
        <v>0</v>
      </c>
      <c r="K63" s="12"/>
      <c r="L63" s="66"/>
      <c r="M63" s="8">
        <f t="shared" si="51"/>
        <v>0</v>
      </c>
      <c r="N63" s="66">
        <v>36</v>
      </c>
      <c r="O63" s="66">
        <v>14</v>
      </c>
      <c r="P63" s="8">
        <f t="shared" si="52"/>
        <v>68</v>
      </c>
      <c r="Q63" s="67">
        <f t="shared" ref="Q63:U64" si="54">IFERROR(IF(AND((Q$194-$P63)/$M63&gt;0,(Q$194-$P63)/$M63&lt;1),(Q$194-$P63)/$M63,IF((Q$194-$P63)/$M63&gt;0,1,0)),0)</f>
        <v>0</v>
      </c>
      <c r="R63" s="67">
        <f t="shared" si="54"/>
        <v>0</v>
      </c>
      <c r="S63" s="67">
        <f t="shared" si="54"/>
        <v>0</v>
      </c>
      <c r="T63" s="67">
        <f t="shared" si="54"/>
        <v>0</v>
      </c>
      <c r="U63" s="67">
        <f t="shared" si="54"/>
        <v>0</v>
      </c>
      <c r="V63" s="63">
        <f>Q63*($G63-$H63)</f>
        <v>0</v>
      </c>
      <c r="W63" s="63">
        <f>R63*($G63-$H63)-V63</f>
        <v>0</v>
      </c>
      <c r="X63" s="63">
        <f>S63*($G63-$H63)-SUM(V63:W63)</f>
        <v>0</v>
      </c>
      <c r="Y63" s="63">
        <f>T63*($G63-$H63)-SUM(V63:X63)</f>
        <v>0</v>
      </c>
      <c r="Z63" s="63">
        <f>U63*($G63-$H63)-SUM(V63:Y63)</f>
        <v>0</v>
      </c>
      <c r="AA63" s="8"/>
    </row>
    <row r="64" spans="1:27" s="9" customFormat="1" ht="21" customHeight="1" x14ac:dyDescent="0.25">
      <c r="A64" s="377"/>
      <c r="B64" s="8">
        <v>38</v>
      </c>
      <c r="C64" s="308" t="s">
        <v>275</v>
      </c>
      <c r="D64" s="341">
        <v>4</v>
      </c>
      <c r="E64" s="310" t="s">
        <v>172</v>
      </c>
      <c r="F64" s="342" t="s">
        <v>276</v>
      </c>
      <c r="G64" s="66">
        <v>58</v>
      </c>
      <c r="H64" s="66">
        <v>0</v>
      </c>
      <c r="I64" s="66">
        <v>0</v>
      </c>
      <c r="J64" s="8">
        <f t="shared" si="50"/>
        <v>0</v>
      </c>
      <c r="K64" s="12"/>
      <c r="L64" s="66"/>
      <c r="M64" s="8">
        <f t="shared" si="51"/>
        <v>0</v>
      </c>
      <c r="N64" s="66">
        <v>36</v>
      </c>
      <c r="O64" s="66">
        <v>14</v>
      </c>
      <c r="P64" s="8">
        <f t="shared" si="52"/>
        <v>68</v>
      </c>
      <c r="Q64" s="67">
        <f t="shared" si="54"/>
        <v>0</v>
      </c>
      <c r="R64" s="67">
        <f t="shared" si="54"/>
        <v>0</v>
      </c>
      <c r="S64" s="67">
        <f t="shared" si="54"/>
        <v>0</v>
      </c>
      <c r="T64" s="67">
        <f t="shared" si="54"/>
        <v>0</v>
      </c>
      <c r="U64" s="67">
        <f t="shared" si="54"/>
        <v>0</v>
      </c>
      <c r="V64" s="63">
        <f>Q64*($G64-$H64)</f>
        <v>0</v>
      </c>
      <c r="W64" s="63">
        <f>R64*($G64-$H64)-V64</f>
        <v>0</v>
      </c>
      <c r="X64" s="63">
        <f>S64*($G64-$H64)-SUM(V64:W64)</f>
        <v>0</v>
      </c>
      <c r="Y64" s="63">
        <f>T64*($G64-$H64)-SUM(V64:X64)</f>
        <v>0</v>
      </c>
      <c r="Z64" s="63">
        <f>U64*($G64-$H64)-SUM(V64:Y64)</f>
        <v>0</v>
      </c>
      <c r="AA64" s="8"/>
    </row>
    <row r="65" spans="1:27" s="9" customFormat="1" ht="21" customHeight="1" x14ac:dyDescent="0.25">
      <c r="A65" s="377"/>
      <c r="B65" s="8">
        <v>39</v>
      </c>
      <c r="C65" s="308" t="s">
        <v>102</v>
      </c>
      <c r="D65" s="341">
        <v>1</v>
      </c>
      <c r="E65" s="310" t="s">
        <v>174</v>
      </c>
      <c r="F65" s="310" t="s">
        <v>180</v>
      </c>
      <c r="G65" s="66">
        <v>23</v>
      </c>
      <c r="H65" s="66">
        <v>0</v>
      </c>
      <c r="I65" s="66">
        <v>23</v>
      </c>
      <c r="J65" s="8">
        <f t="shared" si="50"/>
        <v>0</v>
      </c>
      <c r="K65" s="12"/>
      <c r="L65" s="326" t="s">
        <v>259</v>
      </c>
      <c r="M65" s="327"/>
      <c r="N65" s="327"/>
      <c r="O65" s="327"/>
      <c r="P65" s="327"/>
      <c r="Q65" s="327"/>
      <c r="R65" s="327"/>
      <c r="S65" s="327"/>
      <c r="T65" s="327"/>
      <c r="U65" s="327"/>
      <c r="V65" s="328">
        <v>0</v>
      </c>
      <c r="W65" s="328">
        <v>0</v>
      </c>
      <c r="X65" s="328">
        <v>0</v>
      </c>
      <c r="Y65" s="347">
        <v>23</v>
      </c>
      <c r="Z65" s="328">
        <v>0</v>
      </c>
      <c r="AA65" s="8"/>
    </row>
    <row r="66" spans="1:27" s="9" customFormat="1" ht="21" customHeight="1" x14ac:dyDescent="0.25">
      <c r="A66" s="377"/>
      <c r="B66" s="8">
        <v>40</v>
      </c>
      <c r="C66" s="308" t="s">
        <v>323</v>
      </c>
      <c r="D66" s="341">
        <v>1</v>
      </c>
      <c r="E66" s="310"/>
      <c r="F66" s="310"/>
      <c r="G66" s="66">
        <v>11</v>
      </c>
      <c r="H66" s="66">
        <v>0</v>
      </c>
      <c r="I66" s="66">
        <v>11</v>
      </c>
      <c r="J66" s="8">
        <f t="shared" si="50"/>
        <v>0</v>
      </c>
      <c r="K66" s="12"/>
      <c r="L66" s="326" t="s">
        <v>259</v>
      </c>
      <c r="M66" s="327"/>
      <c r="N66" s="327"/>
      <c r="O66" s="327"/>
      <c r="P66" s="327"/>
      <c r="Q66" s="327"/>
      <c r="R66" s="327"/>
      <c r="S66" s="327"/>
      <c r="T66" s="327"/>
      <c r="U66" s="327"/>
      <c r="V66" s="328">
        <v>0</v>
      </c>
      <c r="W66" s="328">
        <v>0</v>
      </c>
      <c r="X66" s="328">
        <v>0</v>
      </c>
      <c r="Y66" s="347">
        <v>11</v>
      </c>
      <c r="Z66" s="328">
        <v>0</v>
      </c>
      <c r="AA66" s="8"/>
    </row>
    <row r="67" spans="1:27" s="9" customFormat="1" ht="21" customHeight="1" x14ac:dyDescent="0.25">
      <c r="A67" s="377"/>
      <c r="B67" s="8">
        <v>41</v>
      </c>
      <c r="C67" s="308" t="s">
        <v>199</v>
      </c>
      <c r="D67" s="341">
        <v>3</v>
      </c>
      <c r="E67" s="310"/>
      <c r="F67" s="310"/>
      <c r="G67" s="66">
        <v>188</v>
      </c>
      <c r="H67" s="66">
        <v>0</v>
      </c>
      <c r="I67" s="66">
        <v>0</v>
      </c>
      <c r="J67" s="8">
        <f t="shared" si="50"/>
        <v>0</v>
      </c>
      <c r="K67" s="12"/>
      <c r="L67" s="326" t="s">
        <v>259</v>
      </c>
      <c r="M67" s="327"/>
      <c r="N67" s="327"/>
      <c r="O67" s="327"/>
      <c r="P67" s="327"/>
      <c r="Q67" s="327"/>
      <c r="R67" s="327"/>
      <c r="S67" s="327"/>
      <c r="T67" s="327"/>
      <c r="U67" s="327"/>
      <c r="V67" s="328">
        <v>0</v>
      </c>
      <c r="W67" s="328">
        <v>0</v>
      </c>
      <c r="X67" s="328">
        <v>0</v>
      </c>
      <c r="Y67" s="347">
        <v>22</v>
      </c>
      <c r="Z67" s="347">
        <v>40</v>
      </c>
      <c r="AA67" s="8"/>
    </row>
    <row r="68" spans="1:27" s="9" customFormat="1" ht="21" customHeight="1" x14ac:dyDescent="0.25">
      <c r="A68" s="377"/>
      <c r="B68" s="8">
        <v>42</v>
      </c>
      <c r="C68" s="308" t="s">
        <v>324</v>
      </c>
      <c r="D68" s="341">
        <v>3</v>
      </c>
      <c r="E68" s="310" t="s">
        <v>173</v>
      </c>
      <c r="F68" s="310" t="s">
        <v>181</v>
      </c>
      <c r="G68" s="345">
        <v>700</v>
      </c>
      <c r="H68" s="345">
        <v>0</v>
      </c>
      <c r="I68" s="345">
        <v>0</v>
      </c>
      <c r="J68" s="8">
        <f t="shared" si="50"/>
        <v>0</v>
      </c>
      <c r="K68" s="12"/>
      <c r="L68" s="326" t="s">
        <v>259</v>
      </c>
      <c r="M68" s="327"/>
      <c r="N68" s="327"/>
      <c r="O68" s="327"/>
      <c r="P68" s="327"/>
      <c r="Q68" s="327"/>
      <c r="R68" s="327"/>
      <c r="S68" s="327"/>
      <c r="T68" s="327"/>
      <c r="U68" s="327"/>
      <c r="V68" s="328">
        <v>0</v>
      </c>
      <c r="W68" s="328">
        <v>0</v>
      </c>
      <c r="X68" s="328">
        <v>0</v>
      </c>
      <c r="Y68" s="328">
        <v>0</v>
      </c>
      <c r="Z68" s="347">
        <v>100</v>
      </c>
      <c r="AA68" s="8"/>
    </row>
    <row r="69" spans="1:27" s="9" customFormat="1" ht="21" customHeight="1" x14ac:dyDescent="0.25">
      <c r="A69" s="377"/>
      <c r="B69" s="8">
        <v>43</v>
      </c>
      <c r="C69" s="308" t="s">
        <v>283</v>
      </c>
      <c r="D69" s="341">
        <v>4</v>
      </c>
      <c r="E69" s="310" t="s">
        <v>173</v>
      </c>
      <c r="F69" s="310" t="s">
        <v>181</v>
      </c>
      <c r="G69" s="345">
        <v>200</v>
      </c>
      <c r="H69" s="345">
        <v>0</v>
      </c>
      <c r="I69" s="345">
        <v>0</v>
      </c>
      <c r="J69" s="8">
        <f t="shared" si="50"/>
        <v>0</v>
      </c>
      <c r="K69" s="12"/>
      <c r="L69" s="66">
        <v>15</v>
      </c>
      <c r="M69" s="8">
        <f>+L69*12</f>
        <v>180</v>
      </c>
      <c r="N69" s="345">
        <v>6</v>
      </c>
      <c r="O69" s="345">
        <v>16</v>
      </c>
      <c r="P69" s="8">
        <f>+N69+O69+18</f>
        <v>40</v>
      </c>
      <c r="Q69" s="67">
        <f t="shared" ref="Q69:U75" si="55">IFERROR(IF(AND((Q$194-$P69)/$M69&gt;0,(Q$194-$P69)/$M69&lt;1),(Q$194-$P69)/$M69,IF((Q$194-$P69)/$M69&gt;0,1,0)),0)</f>
        <v>0</v>
      </c>
      <c r="R69" s="67">
        <f t="shared" si="55"/>
        <v>0</v>
      </c>
      <c r="S69" s="67">
        <f t="shared" si="55"/>
        <v>0</v>
      </c>
      <c r="T69" s="67">
        <f t="shared" si="55"/>
        <v>1.1111111111111112E-2</v>
      </c>
      <c r="U69" s="67">
        <f t="shared" si="55"/>
        <v>7.7777777777777779E-2</v>
      </c>
      <c r="V69" s="63">
        <f>Q69*($G69-$H69)</f>
        <v>0</v>
      </c>
      <c r="W69" s="63">
        <f>R69*($G69-$H69)-V69</f>
        <v>0</v>
      </c>
      <c r="X69" s="63">
        <f>S69*($G69-$H69)-SUM(V69:W69)</f>
        <v>0</v>
      </c>
      <c r="Y69" s="63">
        <f>T69*($G69-$H69)-SUM(V69:X69)</f>
        <v>2.2222222222222223</v>
      </c>
      <c r="Z69" s="63">
        <f>U69*($G69-$H69)-SUM(V69:Y69)</f>
        <v>13.333333333333332</v>
      </c>
      <c r="AA69" s="8"/>
    </row>
    <row r="70" spans="1:27" s="9" customFormat="1" ht="21" customHeight="1" x14ac:dyDescent="0.25">
      <c r="A70" s="377"/>
      <c r="B70" s="8">
        <v>44</v>
      </c>
      <c r="C70" s="308" t="s">
        <v>258</v>
      </c>
      <c r="D70" s="224">
        <v>5</v>
      </c>
      <c r="E70" s="310" t="s">
        <v>105</v>
      </c>
      <c r="F70" s="310" t="s">
        <v>184</v>
      </c>
      <c r="G70" s="66">
        <v>420</v>
      </c>
      <c r="H70" s="66">
        <v>0</v>
      </c>
      <c r="I70" s="66">
        <v>0</v>
      </c>
      <c r="J70" s="8">
        <f t="shared" si="50"/>
        <v>0</v>
      </c>
      <c r="K70" s="12"/>
      <c r="L70" s="66">
        <v>6</v>
      </c>
      <c r="M70" s="8">
        <f>+L70*12</f>
        <v>72</v>
      </c>
      <c r="N70" s="66">
        <v>36</v>
      </c>
      <c r="O70" s="66">
        <v>12</v>
      </c>
      <c r="P70" s="8">
        <f>+N70+O70+18</f>
        <v>66</v>
      </c>
      <c r="Q70" s="67">
        <f t="shared" si="55"/>
        <v>0</v>
      </c>
      <c r="R70" s="67">
        <f t="shared" si="55"/>
        <v>0</v>
      </c>
      <c r="S70" s="67">
        <f t="shared" si="55"/>
        <v>0</v>
      </c>
      <c r="T70" s="67">
        <f t="shared" si="55"/>
        <v>0</v>
      </c>
      <c r="U70" s="67">
        <f t="shared" si="55"/>
        <v>0</v>
      </c>
      <c r="V70" s="63">
        <f>Q70*($G70-$H70)</f>
        <v>0</v>
      </c>
      <c r="W70" s="63">
        <f>R70*($G70-$H70)-V70</f>
        <v>0</v>
      </c>
      <c r="X70" s="63">
        <f>S70*($G70-$H70)-SUM(V70:W70)</f>
        <v>0</v>
      </c>
      <c r="Y70" s="63">
        <f>T70*($G70-$H70)-SUM(V70:X70)</f>
        <v>0</v>
      </c>
      <c r="Z70" s="63">
        <f>U70*($G70-$H70)-SUM(V70:Y70)</f>
        <v>0</v>
      </c>
      <c r="AA70" s="8"/>
    </row>
    <row r="71" spans="1:27" s="9" customFormat="1" ht="21" customHeight="1" x14ac:dyDescent="0.25">
      <c r="A71" s="377"/>
      <c r="B71" s="8">
        <v>45</v>
      </c>
      <c r="C71" s="308" t="s">
        <v>161</v>
      </c>
      <c r="D71" s="224">
        <v>1</v>
      </c>
      <c r="E71" s="310" t="s">
        <v>171</v>
      </c>
      <c r="F71" s="310" t="s">
        <v>179</v>
      </c>
      <c r="G71" s="66">
        <v>330</v>
      </c>
      <c r="H71" s="66">
        <v>328</v>
      </c>
      <c r="I71" s="66">
        <v>0</v>
      </c>
      <c r="J71" s="8">
        <f t="shared" si="2"/>
        <v>2</v>
      </c>
      <c r="K71" s="12"/>
      <c r="L71" s="66">
        <v>1</v>
      </c>
      <c r="M71" s="8">
        <f t="shared" ref="M71:M126" si="56">+L71*12</f>
        <v>12</v>
      </c>
      <c r="N71" s="66">
        <v>-18</v>
      </c>
      <c r="O71" s="66">
        <v>0</v>
      </c>
      <c r="P71" s="8">
        <f t="shared" ref="P71:P126" si="57">+N71+O71+18</f>
        <v>0</v>
      </c>
      <c r="Q71" s="67">
        <f t="shared" si="55"/>
        <v>0.5</v>
      </c>
      <c r="R71" s="67">
        <f t="shared" si="55"/>
        <v>1</v>
      </c>
      <c r="S71" s="67">
        <f t="shared" si="55"/>
        <v>1</v>
      </c>
      <c r="T71" s="67">
        <f t="shared" si="55"/>
        <v>1</v>
      </c>
      <c r="U71" s="67">
        <f t="shared" si="55"/>
        <v>1</v>
      </c>
      <c r="V71" s="63">
        <f t="shared" ref="V71:V126" si="58">Q71*($G71-$H71)</f>
        <v>1</v>
      </c>
      <c r="W71" s="63">
        <f t="shared" ref="W71:W126" si="59">R71*($G71-$H71)-V71</f>
        <v>1</v>
      </c>
      <c r="X71" s="63">
        <f t="shared" ref="X71:X126" si="60">S71*($G71-$H71)-SUM(V71:W71)</f>
        <v>0</v>
      </c>
      <c r="Y71" s="63">
        <f t="shared" ref="Y71:Y126" si="61">T71*($G71-$H71)-SUM(V71:X71)</f>
        <v>0</v>
      </c>
      <c r="Z71" s="63">
        <f t="shared" ref="Z71:Z126" si="62">U71*($G71-$H71)-SUM(V71:Y71)</f>
        <v>0</v>
      </c>
      <c r="AA71" s="8"/>
    </row>
    <row r="72" spans="1:27" s="9" customFormat="1" ht="21" customHeight="1" x14ac:dyDescent="0.25">
      <c r="A72" s="377"/>
      <c r="B72" s="8">
        <v>46</v>
      </c>
      <c r="C72" s="308" t="s">
        <v>162</v>
      </c>
      <c r="D72" s="224">
        <v>3</v>
      </c>
      <c r="E72" s="310" t="s">
        <v>172</v>
      </c>
      <c r="F72" s="310" t="s">
        <v>180</v>
      </c>
      <c r="G72" s="66">
        <v>1080</v>
      </c>
      <c r="H72" s="66">
        <v>1074</v>
      </c>
      <c r="I72" s="66">
        <v>6</v>
      </c>
      <c r="J72" s="8">
        <f t="shared" si="2"/>
        <v>0</v>
      </c>
      <c r="K72" s="12"/>
      <c r="L72" s="66">
        <v>1</v>
      </c>
      <c r="M72" s="8">
        <f t="shared" si="56"/>
        <v>12</v>
      </c>
      <c r="N72" s="66">
        <v>-12</v>
      </c>
      <c r="O72" s="66">
        <v>0</v>
      </c>
      <c r="P72" s="8">
        <f t="shared" si="57"/>
        <v>6</v>
      </c>
      <c r="Q72" s="67">
        <f t="shared" si="55"/>
        <v>0</v>
      </c>
      <c r="R72" s="67">
        <f t="shared" si="55"/>
        <v>1</v>
      </c>
      <c r="S72" s="67">
        <f t="shared" si="55"/>
        <v>1</v>
      </c>
      <c r="T72" s="67">
        <f t="shared" si="55"/>
        <v>1</v>
      </c>
      <c r="U72" s="67">
        <f t="shared" si="55"/>
        <v>1</v>
      </c>
      <c r="V72" s="63">
        <f t="shared" si="58"/>
        <v>0</v>
      </c>
      <c r="W72" s="63">
        <f t="shared" si="59"/>
        <v>6</v>
      </c>
      <c r="X72" s="63">
        <f t="shared" si="60"/>
        <v>0</v>
      </c>
      <c r="Y72" s="63">
        <f t="shared" si="61"/>
        <v>0</v>
      </c>
      <c r="Z72" s="63">
        <f t="shared" si="62"/>
        <v>0</v>
      </c>
      <c r="AA72" s="8"/>
    </row>
    <row r="73" spans="1:27" s="9" customFormat="1" ht="21" customHeight="1" x14ac:dyDescent="0.25">
      <c r="A73" s="377"/>
      <c r="B73" s="8">
        <v>47</v>
      </c>
      <c r="C73" s="308" t="s">
        <v>167</v>
      </c>
      <c r="D73" s="224">
        <v>2</v>
      </c>
      <c r="E73" s="310" t="s">
        <v>175</v>
      </c>
      <c r="F73" s="310" t="s">
        <v>183</v>
      </c>
      <c r="G73" s="66">
        <v>5</v>
      </c>
      <c r="H73" s="66">
        <v>0</v>
      </c>
      <c r="I73" s="66">
        <v>0</v>
      </c>
      <c r="J73" s="8">
        <f t="shared" si="2"/>
        <v>5</v>
      </c>
      <c r="K73" s="12"/>
      <c r="L73" s="66">
        <v>0.5</v>
      </c>
      <c r="M73" s="8">
        <f t="shared" si="56"/>
        <v>6</v>
      </c>
      <c r="N73" s="66">
        <v>24</v>
      </c>
      <c r="O73" s="66">
        <v>14</v>
      </c>
      <c r="P73" s="8">
        <f t="shared" si="57"/>
        <v>56</v>
      </c>
      <c r="Q73" s="67">
        <f t="shared" si="55"/>
        <v>0</v>
      </c>
      <c r="R73" s="67">
        <f t="shared" si="55"/>
        <v>0</v>
      </c>
      <c r="S73" s="67">
        <f t="shared" si="55"/>
        <v>0</v>
      </c>
      <c r="T73" s="67">
        <f t="shared" si="55"/>
        <v>0</v>
      </c>
      <c r="U73" s="67">
        <f t="shared" si="55"/>
        <v>0</v>
      </c>
      <c r="V73" s="63">
        <f t="shared" si="58"/>
        <v>0</v>
      </c>
      <c r="W73" s="63">
        <f t="shared" si="59"/>
        <v>0</v>
      </c>
      <c r="X73" s="63">
        <f t="shared" si="60"/>
        <v>0</v>
      </c>
      <c r="Y73" s="63">
        <f t="shared" si="61"/>
        <v>0</v>
      </c>
      <c r="Z73" s="63">
        <f t="shared" si="62"/>
        <v>0</v>
      </c>
      <c r="AA73" s="8"/>
    </row>
    <row r="74" spans="1:27" s="9" customFormat="1" ht="21" customHeight="1" x14ac:dyDescent="0.25">
      <c r="A74" s="377"/>
      <c r="B74" s="8">
        <v>48</v>
      </c>
      <c r="C74" s="308" t="s">
        <v>168</v>
      </c>
      <c r="D74" s="224">
        <v>3</v>
      </c>
      <c r="E74" s="310" t="s">
        <v>176</v>
      </c>
      <c r="F74" s="310" t="s">
        <v>183</v>
      </c>
      <c r="G74" s="66">
        <v>440</v>
      </c>
      <c r="H74" s="66">
        <v>432</v>
      </c>
      <c r="I74" s="66">
        <v>0</v>
      </c>
      <c r="J74" s="8">
        <f t="shared" si="2"/>
        <v>0</v>
      </c>
      <c r="K74" s="12"/>
      <c r="L74" s="66">
        <v>15</v>
      </c>
      <c r="M74" s="8">
        <f t="shared" si="56"/>
        <v>180</v>
      </c>
      <c r="N74" s="66">
        <v>12</v>
      </c>
      <c r="O74" s="66">
        <v>12</v>
      </c>
      <c r="P74" s="8">
        <f t="shared" si="57"/>
        <v>42</v>
      </c>
      <c r="Q74" s="67">
        <f t="shared" si="55"/>
        <v>0</v>
      </c>
      <c r="R74" s="67">
        <f t="shared" si="55"/>
        <v>0</v>
      </c>
      <c r="S74" s="67">
        <f t="shared" si="55"/>
        <v>0</v>
      </c>
      <c r="T74" s="67">
        <f t="shared" si="55"/>
        <v>0</v>
      </c>
      <c r="U74" s="67">
        <f t="shared" si="55"/>
        <v>6.6666666666666666E-2</v>
      </c>
      <c r="V74" s="63">
        <f t="shared" si="58"/>
        <v>0</v>
      </c>
      <c r="W74" s="63">
        <f t="shared" si="59"/>
        <v>0</v>
      </c>
      <c r="X74" s="63">
        <f t="shared" si="60"/>
        <v>0</v>
      </c>
      <c r="Y74" s="63">
        <f t="shared" si="61"/>
        <v>0</v>
      </c>
      <c r="Z74" s="63">
        <f t="shared" si="62"/>
        <v>0.53333333333333333</v>
      </c>
      <c r="AA74" s="8"/>
    </row>
    <row r="75" spans="1:27" s="9" customFormat="1" ht="21" customHeight="1" x14ac:dyDescent="0.25">
      <c r="A75" s="377"/>
      <c r="B75" s="8">
        <v>49</v>
      </c>
      <c r="C75" s="308" t="s">
        <v>169</v>
      </c>
      <c r="D75" s="224">
        <v>2</v>
      </c>
      <c r="E75" s="310" t="s">
        <v>174</v>
      </c>
      <c r="F75" s="310" t="s">
        <v>182</v>
      </c>
      <c r="G75" s="66">
        <v>5</v>
      </c>
      <c r="H75" s="66">
        <v>0</v>
      </c>
      <c r="I75" s="66">
        <v>0</v>
      </c>
      <c r="J75" s="8">
        <f t="shared" si="2"/>
        <v>5</v>
      </c>
      <c r="K75" s="12"/>
      <c r="L75" s="66">
        <v>1</v>
      </c>
      <c r="M75" s="8">
        <f t="shared" si="56"/>
        <v>12</v>
      </c>
      <c r="N75" s="66">
        <v>12</v>
      </c>
      <c r="O75" s="66">
        <v>12</v>
      </c>
      <c r="P75" s="8">
        <f t="shared" si="57"/>
        <v>42</v>
      </c>
      <c r="Q75" s="67">
        <f t="shared" si="55"/>
        <v>0</v>
      </c>
      <c r="R75" s="67">
        <f t="shared" si="55"/>
        <v>0</v>
      </c>
      <c r="S75" s="67">
        <f t="shared" si="55"/>
        <v>0</v>
      </c>
      <c r="T75" s="67">
        <f t="shared" si="55"/>
        <v>0</v>
      </c>
      <c r="U75" s="67">
        <f t="shared" si="55"/>
        <v>1</v>
      </c>
      <c r="V75" s="63">
        <f t="shared" si="58"/>
        <v>0</v>
      </c>
      <c r="W75" s="63">
        <f t="shared" si="59"/>
        <v>0</v>
      </c>
      <c r="X75" s="63">
        <f t="shared" si="60"/>
        <v>0</v>
      </c>
      <c r="Y75" s="63">
        <f t="shared" si="61"/>
        <v>0</v>
      </c>
      <c r="Z75" s="63">
        <f t="shared" si="62"/>
        <v>5</v>
      </c>
      <c r="AA75" s="8"/>
    </row>
    <row r="76" spans="1:27" s="222" customFormat="1" ht="21" customHeight="1" x14ac:dyDescent="0.25">
      <c r="A76" s="377"/>
      <c r="B76" s="8">
        <v>50</v>
      </c>
      <c r="C76" s="308" t="s">
        <v>325</v>
      </c>
      <c r="D76" s="341">
        <v>2</v>
      </c>
      <c r="E76" s="310"/>
      <c r="F76" s="310"/>
      <c r="G76" s="66">
        <v>23</v>
      </c>
      <c r="H76" s="66">
        <v>0</v>
      </c>
      <c r="I76" s="66">
        <v>11</v>
      </c>
      <c r="J76" s="8">
        <f>+IF(D76=1,(G76-H76-I76),IF(D76=2,(G76-H76-I76),0))</f>
        <v>12</v>
      </c>
      <c r="K76" s="12"/>
      <c r="L76" s="326" t="s">
        <v>259</v>
      </c>
      <c r="M76" s="327"/>
      <c r="N76" s="327"/>
      <c r="O76" s="327"/>
      <c r="P76" s="327"/>
      <c r="Q76" s="327"/>
      <c r="R76" s="327"/>
      <c r="S76" s="327"/>
      <c r="T76" s="327"/>
      <c r="U76" s="327"/>
      <c r="V76" s="328">
        <v>0</v>
      </c>
      <c r="W76" s="328">
        <v>0</v>
      </c>
      <c r="X76" s="328">
        <v>0</v>
      </c>
      <c r="Y76" s="328">
        <v>0</v>
      </c>
      <c r="Z76" s="347">
        <v>23</v>
      </c>
      <c r="AA76" s="105"/>
    </row>
    <row r="77" spans="1:27" s="222" customFormat="1" ht="21" customHeight="1" x14ac:dyDescent="0.25">
      <c r="A77" s="377"/>
      <c r="B77" s="8">
        <v>51</v>
      </c>
      <c r="C77" s="308" t="s">
        <v>296</v>
      </c>
      <c r="D77" s="341">
        <v>4</v>
      </c>
      <c r="E77" s="310" t="s">
        <v>174</v>
      </c>
      <c r="F77" s="310" t="s">
        <v>180</v>
      </c>
      <c r="G77" s="345">
        <v>0</v>
      </c>
      <c r="H77" s="66">
        <v>0</v>
      </c>
      <c r="I77" s="66">
        <v>0</v>
      </c>
      <c r="J77" s="8">
        <f t="shared" si="2"/>
        <v>0</v>
      </c>
      <c r="K77" s="105"/>
      <c r="L77" s="66"/>
      <c r="M77" s="8"/>
      <c r="N77" s="66"/>
      <c r="O77" s="66"/>
      <c r="P77" s="8"/>
      <c r="Q77" s="67"/>
      <c r="R77" s="67"/>
      <c r="S77" s="67"/>
      <c r="T77" s="67"/>
      <c r="U77" s="67"/>
      <c r="V77" s="63"/>
      <c r="W77" s="63"/>
      <c r="X77" s="63"/>
      <c r="Y77" s="63"/>
      <c r="Z77" s="63"/>
      <c r="AA77" s="105"/>
    </row>
    <row r="78" spans="1:27" s="9" customFormat="1" ht="21" customHeight="1" x14ac:dyDescent="0.25">
      <c r="A78" s="377"/>
      <c r="B78" s="8">
        <v>52</v>
      </c>
      <c r="C78" s="308" t="s">
        <v>188</v>
      </c>
      <c r="D78" s="224">
        <v>5</v>
      </c>
      <c r="E78" s="310" t="s">
        <v>174</v>
      </c>
      <c r="F78" s="310" t="s">
        <v>182</v>
      </c>
      <c r="G78" s="66">
        <v>12</v>
      </c>
      <c r="H78" s="66">
        <v>0</v>
      </c>
      <c r="I78" s="66">
        <v>0</v>
      </c>
      <c r="J78" s="8">
        <f t="shared" si="2"/>
        <v>0</v>
      </c>
      <c r="K78" s="12"/>
      <c r="L78" s="66">
        <v>1</v>
      </c>
      <c r="M78" s="8">
        <f t="shared" si="56"/>
        <v>12</v>
      </c>
      <c r="N78" s="66">
        <v>60</v>
      </c>
      <c r="O78" s="66">
        <v>12</v>
      </c>
      <c r="P78" s="8">
        <f t="shared" si="57"/>
        <v>90</v>
      </c>
      <c r="Q78" s="67">
        <f t="shared" ref="Q78:U92" si="63">IFERROR(IF(AND((Q$194-$P78)/$M78&gt;0,(Q$194-$P78)/$M78&lt;1),(Q$194-$P78)/$M78,IF((Q$194-$P78)/$M78&gt;0,1,0)),0)</f>
        <v>0</v>
      </c>
      <c r="R78" s="67">
        <f t="shared" si="63"/>
        <v>0</v>
      </c>
      <c r="S78" s="67">
        <f t="shared" si="63"/>
        <v>0</v>
      </c>
      <c r="T78" s="67">
        <f t="shared" si="63"/>
        <v>0</v>
      </c>
      <c r="U78" s="67">
        <f t="shared" si="63"/>
        <v>0</v>
      </c>
      <c r="V78" s="63">
        <f t="shared" si="58"/>
        <v>0</v>
      </c>
      <c r="W78" s="63">
        <f t="shared" si="59"/>
        <v>0</v>
      </c>
      <c r="X78" s="63">
        <f t="shared" si="60"/>
        <v>0</v>
      </c>
      <c r="Y78" s="63">
        <f t="shared" si="61"/>
        <v>0</v>
      </c>
      <c r="Z78" s="63">
        <f t="shared" si="62"/>
        <v>0</v>
      </c>
      <c r="AA78" s="8"/>
    </row>
    <row r="79" spans="1:27" s="9" customFormat="1" ht="21" customHeight="1" x14ac:dyDescent="0.25">
      <c r="A79" s="377"/>
      <c r="B79" s="8">
        <v>53</v>
      </c>
      <c r="C79" s="308" t="s">
        <v>189</v>
      </c>
      <c r="D79" s="224">
        <v>5</v>
      </c>
      <c r="E79" s="310" t="s">
        <v>174</v>
      </c>
      <c r="F79" s="310" t="s">
        <v>182</v>
      </c>
      <c r="G79" s="66">
        <v>20</v>
      </c>
      <c r="H79" s="66">
        <v>0</v>
      </c>
      <c r="I79" s="66">
        <v>0</v>
      </c>
      <c r="J79" s="8">
        <f t="shared" si="2"/>
        <v>0</v>
      </c>
      <c r="K79" s="12"/>
      <c r="L79" s="66">
        <v>1</v>
      </c>
      <c r="M79" s="8">
        <f t="shared" si="56"/>
        <v>12</v>
      </c>
      <c r="N79" s="66">
        <v>60</v>
      </c>
      <c r="O79" s="66">
        <v>12</v>
      </c>
      <c r="P79" s="8">
        <f t="shared" si="57"/>
        <v>90</v>
      </c>
      <c r="Q79" s="67">
        <f t="shared" si="63"/>
        <v>0</v>
      </c>
      <c r="R79" s="67">
        <f t="shared" si="63"/>
        <v>0</v>
      </c>
      <c r="S79" s="67">
        <f t="shared" si="63"/>
        <v>0</v>
      </c>
      <c r="T79" s="67">
        <f t="shared" si="63"/>
        <v>0</v>
      </c>
      <c r="U79" s="67">
        <f t="shared" si="63"/>
        <v>0</v>
      </c>
      <c r="V79" s="63">
        <f t="shared" si="58"/>
        <v>0</v>
      </c>
      <c r="W79" s="63">
        <f t="shared" si="59"/>
        <v>0</v>
      </c>
      <c r="X79" s="63">
        <f t="shared" si="60"/>
        <v>0</v>
      </c>
      <c r="Y79" s="63">
        <f t="shared" si="61"/>
        <v>0</v>
      </c>
      <c r="Z79" s="63">
        <f t="shared" si="62"/>
        <v>0</v>
      </c>
      <c r="AA79" s="8"/>
    </row>
    <row r="80" spans="1:27" s="222" customFormat="1" ht="21" customHeight="1" x14ac:dyDescent="0.25">
      <c r="A80" s="377"/>
      <c r="B80" s="8">
        <v>54</v>
      </c>
      <c r="C80" s="308" t="s">
        <v>190</v>
      </c>
      <c r="D80" s="224">
        <v>5</v>
      </c>
      <c r="E80" s="310" t="s">
        <v>170</v>
      </c>
      <c r="F80" s="310" t="s">
        <v>178</v>
      </c>
      <c r="G80" s="66">
        <v>100</v>
      </c>
      <c r="H80" s="66">
        <v>0</v>
      </c>
      <c r="I80" s="66">
        <v>0</v>
      </c>
      <c r="J80" s="8">
        <f t="shared" si="2"/>
        <v>0</v>
      </c>
      <c r="K80" s="105"/>
      <c r="L80" s="66">
        <v>3</v>
      </c>
      <c r="M80" s="8">
        <f t="shared" si="56"/>
        <v>36</v>
      </c>
      <c r="N80" s="66">
        <v>120</v>
      </c>
      <c r="O80" s="66">
        <v>12</v>
      </c>
      <c r="P80" s="8">
        <f t="shared" si="57"/>
        <v>150</v>
      </c>
      <c r="Q80" s="67">
        <f t="shared" si="63"/>
        <v>0</v>
      </c>
      <c r="R80" s="67">
        <f t="shared" si="63"/>
        <v>0</v>
      </c>
      <c r="S80" s="67">
        <f t="shared" si="63"/>
        <v>0</v>
      </c>
      <c r="T80" s="67">
        <f t="shared" si="63"/>
        <v>0</v>
      </c>
      <c r="U80" s="67">
        <f t="shared" si="63"/>
        <v>0</v>
      </c>
      <c r="V80" s="63">
        <f t="shared" si="58"/>
        <v>0</v>
      </c>
      <c r="W80" s="63">
        <f t="shared" si="59"/>
        <v>0</v>
      </c>
      <c r="X80" s="63">
        <f t="shared" si="60"/>
        <v>0</v>
      </c>
      <c r="Y80" s="63">
        <f t="shared" si="61"/>
        <v>0</v>
      </c>
      <c r="Z80" s="63">
        <f t="shared" si="62"/>
        <v>0</v>
      </c>
      <c r="AA80" s="105"/>
    </row>
    <row r="81" spans="1:27" s="222" customFormat="1" ht="21" customHeight="1" x14ac:dyDescent="0.25">
      <c r="A81" s="377"/>
      <c r="B81" s="8">
        <v>55</v>
      </c>
      <c r="C81" s="308" t="s">
        <v>191</v>
      </c>
      <c r="D81" s="224">
        <v>4</v>
      </c>
      <c r="E81" s="310" t="s">
        <v>176</v>
      </c>
      <c r="F81" s="310" t="s">
        <v>193</v>
      </c>
      <c r="G81" s="66">
        <v>150</v>
      </c>
      <c r="H81" s="66">
        <v>0</v>
      </c>
      <c r="I81" s="66">
        <v>0</v>
      </c>
      <c r="J81" s="8">
        <f t="shared" si="2"/>
        <v>0</v>
      </c>
      <c r="K81" s="105"/>
      <c r="L81" s="66">
        <v>3</v>
      </c>
      <c r="M81" s="8">
        <f t="shared" si="56"/>
        <v>36</v>
      </c>
      <c r="N81" s="66">
        <v>120</v>
      </c>
      <c r="O81" s="66">
        <v>12</v>
      </c>
      <c r="P81" s="8">
        <f t="shared" si="57"/>
        <v>150</v>
      </c>
      <c r="Q81" s="67">
        <f t="shared" si="63"/>
        <v>0</v>
      </c>
      <c r="R81" s="67">
        <f t="shared" si="63"/>
        <v>0</v>
      </c>
      <c r="S81" s="67">
        <f t="shared" si="63"/>
        <v>0</v>
      </c>
      <c r="T81" s="67">
        <f t="shared" si="63"/>
        <v>0</v>
      </c>
      <c r="U81" s="67">
        <f t="shared" si="63"/>
        <v>0</v>
      </c>
      <c r="V81" s="63">
        <f t="shared" si="58"/>
        <v>0</v>
      </c>
      <c r="W81" s="63">
        <f t="shared" si="59"/>
        <v>0</v>
      </c>
      <c r="X81" s="63">
        <f t="shared" si="60"/>
        <v>0</v>
      </c>
      <c r="Y81" s="63">
        <f t="shared" si="61"/>
        <v>0</v>
      </c>
      <c r="Z81" s="63">
        <f t="shared" si="62"/>
        <v>0</v>
      </c>
      <c r="AA81" s="105"/>
    </row>
    <row r="82" spans="1:27" s="9" customFormat="1" ht="21" customHeight="1" x14ac:dyDescent="0.25">
      <c r="A82" s="377"/>
      <c r="B82" s="8">
        <v>56</v>
      </c>
      <c r="C82" s="308" t="s">
        <v>192</v>
      </c>
      <c r="D82" s="224">
        <v>4</v>
      </c>
      <c r="E82" s="310" t="s">
        <v>175</v>
      </c>
      <c r="F82" s="310" t="s">
        <v>183</v>
      </c>
      <c r="G82" s="66">
        <v>150</v>
      </c>
      <c r="H82" s="66">
        <v>0</v>
      </c>
      <c r="I82" s="66">
        <v>0</v>
      </c>
      <c r="J82" s="8">
        <f t="shared" si="2"/>
        <v>0</v>
      </c>
      <c r="K82" s="12"/>
      <c r="L82" s="66">
        <v>3</v>
      </c>
      <c r="M82" s="8">
        <f t="shared" si="56"/>
        <v>36</v>
      </c>
      <c r="N82" s="66">
        <v>120</v>
      </c>
      <c r="O82" s="66">
        <v>12</v>
      </c>
      <c r="P82" s="8">
        <f t="shared" si="57"/>
        <v>150</v>
      </c>
      <c r="Q82" s="67">
        <f t="shared" si="63"/>
        <v>0</v>
      </c>
      <c r="R82" s="67">
        <f t="shared" si="63"/>
        <v>0</v>
      </c>
      <c r="S82" s="67">
        <f t="shared" si="63"/>
        <v>0</v>
      </c>
      <c r="T82" s="67">
        <f t="shared" si="63"/>
        <v>0</v>
      </c>
      <c r="U82" s="67">
        <f t="shared" si="63"/>
        <v>0</v>
      </c>
      <c r="V82" s="63">
        <f t="shared" si="58"/>
        <v>0</v>
      </c>
      <c r="W82" s="63">
        <f t="shared" si="59"/>
        <v>0</v>
      </c>
      <c r="X82" s="63">
        <f t="shared" si="60"/>
        <v>0</v>
      </c>
      <c r="Y82" s="63">
        <f t="shared" si="61"/>
        <v>0</v>
      </c>
      <c r="Z82" s="63">
        <f t="shared" si="62"/>
        <v>0</v>
      </c>
      <c r="AA82" s="8"/>
    </row>
    <row r="83" spans="1:27" s="222" customFormat="1" ht="21" customHeight="1" x14ac:dyDescent="0.25">
      <c r="A83" s="378"/>
      <c r="B83" s="8"/>
      <c r="C83" s="221"/>
      <c r="D83" s="221"/>
      <c r="E83" s="221"/>
      <c r="F83" s="221"/>
      <c r="G83" s="66"/>
      <c r="H83" s="66"/>
      <c r="I83" s="66"/>
      <c r="J83" s="8">
        <f t="shared" si="2"/>
        <v>0</v>
      </c>
      <c r="K83" s="105"/>
      <c r="L83" s="66"/>
      <c r="M83" s="8">
        <f t="shared" si="56"/>
        <v>0</v>
      </c>
      <c r="N83" s="66"/>
      <c r="O83" s="66"/>
      <c r="P83" s="8">
        <f t="shared" si="57"/>
        <v>18</v>
      </c>
      <c r="Q83" s="67">
        <f t="shared" si="63"/>
        <v>0</v>
      </c>
      <c r="R83" s="67">
        <f t="shared" si="63"/>
        <v>0</v>
      </c>
      <c r="S83" s="67">
        <f t="shared" si="63"/>
        <v>0</v>
      </c>
      <c r="T83" s="67">
        <f t="shared" si="63"/>
        <v>0</v>
      </c>
      <c r="U83" s="67">
        <f t="shared" si="63"/>
        <v>0</v>
      </c>
      <c r="V83" s="63">
        <f t="shared" si="58"/>
        <v>0</v>
      </c>
      <c r="W83" s="63">
        <f t="shared" si="59"/>
        <v>0</v>
      </c>
      <c r="X83" s="63">
        <f t="shared" si="60"/>
        <v>0</v>
      </c>
      <c r="Y83" s="63">
        <f t="shared" si="61"/>
        <v>0</v>
      </c>
      <c r="Z83" s="63">
        <f t="shared" si="62"/>
        <v>0</v>
      </c>
      <c r="AA83" s="105"/>
    </row>
    <row r="84" spans="1:27" s="9" customFormat="1" ht="21" customHeight="1" x14ac:dyDescent="0.25">
      <c r="A84" s="377"/>
      <c r="B84" s="8"/>
      <c r="C84" s="308"/>
      <c r="D84" s="12"/>
      <c r="E84" s="310"/>
      <c r="F84" s="310"/>
      <c r="G84" s="66"/>
      <c r="H84" s="66"/>
      <c r="I84" s="66"/>
      <c r="J84" s="8">
        <f t="shared" si="2"/>
        <v>0</v>
      </c>
      <c r="K84" s="12"/>
      <c r="L84" s="66"/>
      <c r="M84" s="8">
        <f t="shared" si="56"/>
        <v>0</v>
      </c>
      <c r="N84" s="66"/>
      <c r="O84" s="66"/>
      <c r="P84" s="8">
        <f t="shared" si="57"/>
        <v>18</v>
      </c>
      <c r="Q84" s="67">
        <f t="shared" si="63"/>
        <v>0</v>
      </c>
      <c r="R84" s="67">
        <f t="shared" si="63"/>
        <v>0</v>
      </c>
      <c r="S84" s="67">
        <f t="shared" si="63"/>
        <v>0</v>
      </c>
      <c r="T84" s="67">
        <f t="shared" si="63"/>
        <v>0</v>
      </c>
      <c r="U84" s="67">
        <f t="shared" si="63"/>
        <v>0</v>
      </c>
      <c r="V84" s="63">
        <f t="shared" si="58"/>
        <v>0</v>
      </c>
      <c r="W84" s="63">
        <f t="shared" si="59"/>
        <v>0</v>
      </c>
      <c r="X84" s="63">
        <f t="shared" si="60"/>
        <v>0</v>
      </c>
      <c r="Y84" s="63">
        <f t="shared" si="61"/>
        <v>0</v>
      </c>
      <c r="Z84" s="63">
        <f t="shared" si="62"/>
        <v>0</v>
      </c>
      <c r="AA84" s="8"/>
    </row>
    <row r="85" spans="1:27" s="222" customFormat="1" ht="21" customHeight="1" x14ac:dyDescent="0.25">
      <c r="A85" s="378"/>
      <c r="B85" s="8"/>
      <c r="C85" s="308"/>
      <c r="D85" s="105"/>
      <c r="E85" s="310"/>
      <c r="F85" s="310"/>
      <c r="G85" s="66"/>
      <c r="H85" s="66"/>
      <c r="I85" s="66"/>
      <c r="J85" s="8">
        <f t="shared" si="2"/>
        <v>0</v>
      </c>
      <c r="K85" s="105"/>
      <c r="L85" s="66"/>
      <c r="M85" s="8">
        <f t="shared" si="56"/>
        <v>0</v>
      </c>
      <c r="N85" s="66"/>
      <c r="O85" s="66"/>
      <c r="P85" s="8">
        <f t="shared" si="57"/>
        <v>18</v>
      </c>
      <c r="Q85" s="67">
        <f t="shared" si="63"/>
        <v>0</v>
      </c>
      <c r="R85" s="67">
        <f t="shared" si="63"/>
        <v>0</v>
      </c>
      <c r="S85" s="67">
        <f t="shared" si="63"/>
        <v>0</v>
      </c>
      <c r="T85" s="67">
        <f t="shared" si="63"/>
        <v>0</v>
      </c>
      <c r="U85" s="67">
        <f t="shared" si="63"/>
        <v>0</v>
      </c>
      <c r="V85" s="63">
        <f t="shared" si="58"/>
        <v>0</v>
      </c>
      <c r="W85" s="63">
        <f t="shared" si="59"/>
        <v>0</v>
      </c>
      <c r="X85" s="63">
        <f t="shared" si="60"/>
        <v>0</v>
      </c>
      <c r="Y85" s="63">
        <f t="shared" si="61"/>
        <v>0</v>
      </c>
      <c r="Z85" s="63">
        <f t="shared" si="62"/>
        <v>0</v>
      </c>
      <c r="AA85" s="105"/>
    </row>
    <row r="86" spans="1:27" s="222" customFormat="1" ht="21" customHeight="1" x14ac:dyDescent="0.25">
      <c r="A86" s="378"/>
      <c r="B86" s="8"/>
      <c r="C86" s="308"/>
      <c r="D86" s="105"/>
      <c r="E86" s="310"/>
      <c r="F86" s="310"/>
      <c r="G86" s="66"/>
      <c r="H86" s="66"/>
      <c r="I86" s="66"/>
      <c r="J86" s="8">
        <f t="shared" si="2"/>
        <v>0</v>
      </c>
      <c r="K86" s="105"/>
      <c r="L86" s="66"/>
      <c r="M86" s="8">
        <f t="shared" si="56"/>
        <v>0</v>
      </c>
      <c r="N86" s="66"/>
      <c r="O86" s="66"/>
      <c r="P86" s="8">
        <f t="shared" si="57"/>
        <v>18</v>
      </c>
      <c r="Q86" s="67">
        <f t="shared" si="63"/>
        <v>0</v>
      </c>
      <c r="R86" s="67">
        <f t="shared" si="63"/>
        <v>0</v>
      </c>
      <c r="S86" s="67">
        <f t="shared" si="63"/>
        <v>0</v>
      </c>
      <c r="T86" s="67">
        <f t="shared" si="63"/>
        <v>0</v>
      </c>
      <c r="U86" s="67">
        <f t="shared" si="63"/>
        <v>0</v>
      </c>
      <c r="V86" s="63">
        <f t="shared" si="58"/>
        <v>0</v>
      </c>
      <c r="W86" s="63">
        <f t="shared" si="59"/>
        <v>0</v>
      </c>
      <c r="X86" s="63">
        <f t="shared" si="60"/>
        <v>0</v>
      </c>
      <c r="Y86" s="63">
        <f t="shared" si="61"/>
        <v>0</v>
      </c>
      <c r="Z86" s="63">
        <f t="shared" si="62"/>
        <v>0</v>
      </c>
      <c r="AA86" s="105"/>
    </row>
    <row r="87" spans="1:27" s="222" customFormat="1" ht="21" customHeight="1" x14ac:dyDescent="0.25">
      <c r="A87" s="378"/>
      <c r="B87" s="8"/>
      <c r="C87" s="308"/>
      <c r="D87" s="105"/>
      <c r="E87" s="310"/>
      <c r="F87" s="310"/>
      <c r="G87" s="66"/>
      <c r="H87" s="66"/>
      <c r="I87" s="66"/>
      <c r="J87" s="8">
        <f t="shared" si="2"/>
        <v>0</v>
      </c>
      <c r="K87" s="105"/>
      <c r="L87" s="66"/>
      <c r="M87" s="8">
        <f t="shared" si="56"/>
        <v>0</v>
      </c>
      <c r="N87" s="66"/>
      <c r="O87" s="66"/>
      <c r="P87" s="8">
        <f t="shared" si="57"/>
        <v>18</v>
      </c>
      <c r="Q87" s="67">
        <f t="shared" si="63"/>
        <v>0</v>
      </c>
      <c r="R87" s="67">
        <f t="shared" si="63"/>
        <v>0</v>
      </c>
      <c r="S87" s="67">
        <f t="shared" si="63"/>
        <v>0</v>
      </c>
      <c r="T87" s="67">
        <f t="shared" si="63"/>
        <v>0</v>
      </c>
      <c r="U87" s="67">
        <f t="shared" si="63"/>
        <v>0</v>
      </c>
      <c r="V87" s="63">
        <f t="shared" si="58"/>
        <v>0</v>
      </c>
      <c r="W87" s="63">
        <f t="shared" si="59"/>
        <v>0</v>
      </c>
      <c r="X87" s="63">
        <f t="shared" si="60"/>
        <v>0</v>
      </c>
      <c r="Y87" s="63">
        <f t="shared" si="61"/>
        <v>0</v>
      </c>
      <c r="Z87" s="63">
        <f t="shared" si="62"/>
        <v>0</v>
      </c>
      <c r="AA87" s="105"/>
    </row>
    <row r="88" spans="1:27" s="9" customFormat="1" ht="21" customHeight="1" x14ac:dyDescent="0.25">
      <c r="A88" s="377"/>
      <c r="B88" s="8"/>
      <c r="C88" s="308"/>
      <c r="D88" s="12"/>
      <c r="E88" s="310"/>
      <c r="F88" s="310"/>
      <c r="G88" s="66"/>
      <c r="H88" s="66"/>
      <c r="I88" s="66"/>
      <c r="J88" s="8">
        <f t="shared" si="2"/>
        <v>0</v>
      </c>
      <c r="K88" s="12"/>
      <c r="L88" s="66"/>
      <c r="M88" s="8">
        <f t="shared" si="56"/>
        <v>0</v>
      </c>
      <c r="N88" s="66"/>
      <c r="O88" s="66"/>
      <c r="P88" s="8">
        <f t="shared" si="57"/>
        <v>18</v>
      </c>
      <c r="Q88" s="67">
        <f t="shared" si="63"/>
        <v>0</v>
      </c>
      <c r="R88" s="67">
        <f t="shared" si="63"/>
        <v>0</v>
      </c>
      <c r="S88" s="67">
        <f t="shared" si="63"/>
        <v>0</v>
      </c>
      <c r="T88" s="67">
        <f t="shared" si="63"/>
        <v>0</v>
      </c>
      <c r="U88" s="67">
        <f t="shared" si="63"/>
        <v>0</v>
      </c>
      <c r="V88" s="63">
        <f t="shared" si="58"/>
        <v>0</v>
      </c>
      <c r="W88" s="63">
        <f t="shared" si="59"/>
        <v>0</v>
      </c>
      <c r="X88" s="63">
        <f t="shared" si="60"/>
        <v>0</v>
      </c>
      <c r="Y88" s="63">
        <f t="shared" si="61"/>
        <v>0</v>
      </c>
      <c r="Z88" s="63">
        <f t="shared" si="62"/>
        <v>0</v>
      </c>
      <c r="AA88" s="8"/>
    </row>
    <row r="89" spans="1:27" s="9" customFormat="1" ht="21" customHeight="1" x14ac:dyDescent="0.25">
      <c r="A89" s="377"/>
      <c r="B89" s="8"/>
      <c r="C89" s="308"/>
      <c r="D89" s="12"/>
      <c r="E89" s="310"/>
      <c r="F89" s="310"/>
      <c r="G89" s="66"/>
      <c r="H89" s="66"/>
      <c r="I89" s="66"/>
      <c r="J89" s="8">
        <f t="shared" si="2"/>
        <v>0</v>
      </c>
      <c r="K89" s="12"/>
      <c r="L89" s="66"/>
      <c r="M89" s="8">
        <f t="shared" si="56"/>
        <v>0</v>
      </c>
      <c r="N89" s="66"/>
      <c r="O89" s="66"/>
      <c r="P89" s="8">
        <f t="shared" si="57"/>
        <v>18</v>
      </c>
      <c r="Q89" s="67">
        <f t="shared" si="63"/>
        <v>0</v>
      </c>
      <c r="R89" s="67">
        <f t="shared" si="63"/>
        <v>0</v>
      </c>
      <c r="S89" s="67">
        <f t="shared" si="63"/>
        <v>0</v>
      </c>
      <c r="T89" s="67">
        <f t="shared" si="63"/>
        <v>0</v>
      </c>
      <c r="U89" s="67">
        <f t="shared" si="63"/>
        <v>0</v>
      </c>
      <c r="V89" s="63">
        <f t="shared" si="58"/>
        <v>0</v>
      </c>
      <c r="W89" s="63">
        <f t="shared" si="59"/>
        <v>0</v>
      </c>
      <c r="X89" s="63">
        <f t="shared" si="60"/>
        <v>0</v>
      </c>
      <c r="Y89" s="63">
        <f t="shared" si="61"/>
        <v>0</v>
      </c>
      <c r="Z89" s="63">
        <f t="shared" si="62"/>
        <v>0</v>
      </c>
      <c r="AA89" s="8"/>
    </row>
    <row r="90" spans="1:27" s="9" customFormat="1" ht="21" customHeight="1" x14ac:dyDescent="0.25">
      <c r="A90" s="377"/>
      <c r="B90" s="8"/>
      <c r="C90" s="308"/>
      <c r="D90" s="12"/>
      <c r="E90" s="310"/>
      <c r="F90" s="310"/>
      <c r="G90" s="66"/>
      <c r="H90" s="66"/>
      <c r="I90" s="66"/>
      <c r="J90" s="8">
        <f t="shared" si="2"/>
        <v>0</v>
      </c>
      <c r="K90" s="12"/>
      <c r="L90" s="66"/>
      <c r="M90" s="8">
        <f t="shared" si="56"/>
        <v>0</v>
      </c>
      <c r="N90" s="66"/>
      <c r="O90" s="66"/>
      <c r="P90" s="8">
        <f t="shared" si="57"/>
        <v>18</v>
      </c>
      <c r="Q90" s="67">
        <f t="shared" si="63"/>
        <v>0</v>
      </c>
      <c r="R90" s="67">
        <f t="shared" si="63"/>
        <v>0</v>
      </c>
      <c r="S90" s="67">
        <f t="shared" si="63"/>
        <v>0</v>
      </c>
      <c r="T90" s="67">
        <f t="shared" si="63"/>
        <v>0</v>
      </c>
      <c r="U90" s="67">
        <f t="shared" si="63"/>
        <v>0</v>
      </c>
      <c r="V90" s="63">
        <f t="shared" si="58"/>
        <v>0</v>
      </c>
      <c r="W90" s="63">
        <f t="shared" si="59"/>
        <v>0</v>
      </c>
      <c r="X90" s="63">
        <f t="shared" si="60"/>
        <v>0</v>
      </c>
      <c r="Y90" s="63">
        <f t="shared" si="61"/>
        <v>0</v>
      </c>
      <c r="Z90" s="63">
        <f t="shared" si="62"/>
        <v>0</v>
      </c>
      <c r="AA90" s="8"/>
    </row>
    <row r="91" spans="1:27" s="9" customFormat="1" ht="21" customHeight="1" x14ac:dyDescent="0.25">
      <c r="A91" s="377"/>
      <c r="B91" s="8"/>
      <c r="C91" s="308"/>
      <c r="D91" s="12"/>
      <c r="E91" s="310"/>
      <c r="F91" s="310"/>
      <c r="G91" s="66"/>
      <c r="H91" s="66"/>
      <c r="I91" s="66"/>
      <c r="J91" s="8">
        <f t="shared" si="2"/>
        <v>0</v>
      </c>
      <c r="K91" s="12"/>
      <c r="L91" s="66"/>
      <c r="M91" s="8">
        <f t="shared" si="56"/>
        <v>0</v>
      </c>
      <c r="N91" s="66"/>
      <c r="O91" s="66"/>
      <c r="P91" s="8">
        <f t="shared" si="57"/>
        <v>18</v>
      </c>
      <c r="Q91" s="67">
        <f t="shared" si="63"/>
        <v>0</v>
      </c>
      <c r="R91" s="67">
        <f t="shared" si="63"/>
        <v>0</v>
      </c>
      <c r="S91" s="67">
        <f t="shared" si="63"/>
        <v>0</v>
      </c>
      <c r="T91" s="67">
        <f t="shared" si="63"/>
        <v>0</v>
      </c>
      <c r="U91" s="67">
        <f t="shared" si="63"/>
        <v>0</v>
      </c>
      <c r="V91" s="63">
        <f t="shared" si="58"/>
        <v>0</v>
      </c>
      <c r="W91" s="63">
        <f t="shared" si="59"/>
        <v>0</v>
      </c>
      <c r="X91" s="63">
        <f t="shared" si="60"/>
        <v>0</v>
      </c>
      <c r="Y91" s="63">
        <f t="shared" si="61"/>
        <v>0</v>
      </c>
      <c r="Z91" s="63">
        <f t="shared" si="62"/>
        <v>0</v>
      </c>
      <c r="AA91" s="8"/>
    </row>
    <row r="92" spans="1:27" s="9" customFormat="1" ht="21" customHeight="1" x14ac:dyDescent="0.25">
      <c r="A92" s="377"/>
      <c r="B92" s="8"/>
      <c r="C92" s="308"/>
      <c r="D92" s="12"/>
      <c r="E92" s="310"/>
      <c r="F92" s="310"/>
      <c r="G92" s="66"/>
      <c r="H92" s="66"/>
      <c r="I92" s="66"/>
      <c r="J92" s="8">
        <f t="shared" si="2"/>
        <v>0</v>
      </c>
      <c r="K92" s="12"/>
      <c r="L92" s="66"/>
      <c r="M92" s="8">
        <f t="shared" si="56"/>
        <v>0</v>
      </c>
      <c r="N92" s="66"/>
      <c r="O92" s="66"/>
      <c r="P92" s="8">
        <f t="shared" si="57"/>
        <v>18</v>
      </c>
      <c r="Q92" s="67">
        <f t="shared" si="63"/>
        <v>0</v>
      </c>
      <c r="R92" s="67">
        <f t="shared" si="63"/>
        <v>0</v>
      </c>
      <c r="S92" s="67">
        <f t="shared" si="63"/>
        <v>0</v>
      </c>
      <c r="T92" s="67">
        <f t="shared" si="63"/>
        <v>0</v>
      </c>
      <c r="U92" s="67">
        <f t="shared" si="63"/>
        <v>0</v>
      </c>
      <c r="V92" s="63">
        <f t="shared" si="58"/>
        <v>0</v>
      </c>
      <c r="W92" s="63">
        <f t="shared" si="59"/>
        <v>0</v>
      </c>
      <c r="X92" s="63">
        <f t="shared" si="60"/>
        <v>0</v>
      </c>
      <c r="Y92" s="63">
        <f t="shared" si="61"/>
        <v>0</v>
      </c>
      <c r="Z92" s="63">
        <f t="shared" si="62"/>
        <v>0</v>
      </c>
      <c r="AA92" s="8"/>
    </row>
    <row r="93" spans="1:27" s="9" customFormat="1" ht="21" customHeight="1" x14ac:dyDescent="0.25">
      <c r="A93" s="377"/>
      <c r="B93" s="8"/>
      <c r="C93" s="308"/>
      <c r="D93" s="12"/>
      <c r="E93" s="310"/>
      <c r="F93" s="310"/>
      <c r="G93" s="66"/>
      <c r="H93" s="66"/>
      <c r="I93" s="66"/>
      <c r="J93" s="8">
        <f t="shared" si="2"/>
        <v>0</v>
      </c>
      <c r="K93" s="12"/>
      <c r="L93" s="66"/>
      <c r="M93" s="8">
        <f t="shared" si="56"/>
        <v>0</v>
      </c>
      <c r="N93" s="66"/>
      <c r="O93" s="66"/>
      <c r="P93" s="8">
        <f t="shared" si="57"/>
        <v>18</v>
      </c>
      <c r="Q93" s="67">
        <f t="shared" ref="Q93:U108" si="64">IFERROR(IF(AND((Q$194-$P93)/$M93&gt;0,(Q$194-$P93)/$M93&lt;1),(Q$194-$P93)/$M93,IF((Q$194-$P93)/$M93&gt;0,1,0)),0)</f>
        <v>0</v>
      </c>
      <c r="R93" s="67">
        <f t="shared" si="64"/>
        <v>0</v>
      </c>
      <c r="S93" s="67">
        <f t="shared" si="64"/>
        <v>0</v>
      </c>
      <c r="T93" s="67">
        <f t="shared" si="64"/>
        <v>0</v>
      </c>
      <c r="U93" s="67">
        <f t="shared" si="64"/>
        <v>0</v>
      </c>
      <c r="V93" s="63">
        <f t="shared" si="58"/>
        <v>0</v>
      </c>
      <c r="W93" s="63">
        <f t="shared" si="59"/>
        <v>0</v>
      </c>
      <c r="X93" s="63">
        <f t="shared" si="60"/>
        <v>0</v>
      </c>
      <c r="Y93" s="63">
        <f t="shared" si="61"/>
        <v>0</v>
      </c>
      <c r="Z93" s="63">
        <f t="shared" si="62"/>
        <v>0</v>
      </c>
      <c r="AA93" s="8"/>
    </row>
    <row r="94" spans="1:27" s="9" customFormat="1" ht="21" customHeight="1" x14ac:dyDescent="0.25">
      <c r="A94" s="377"/>
      <c r="B94" s="8"/>
      <c r="C94" s="308"/>
      <c r="D94" s="12"/>
      <c r="E94" s="310"/>
      <c r="F94" s="310"/>
      <c r="G94" s="66"/>
      <c r="H94" s="66"/>
      <c r="I94" s="66"/>
      <c r="J94" s="8">
        <f t="shared" si="2"/>
        <v>0</v>
      </c>
      <c r="K94" s="12"/>
      <c r="L94" s="66"/>
      <c r="M94" s="8">
        <f t="shared" si="56"/>
        <v>0</v>
      </c>
      <c r="N94" s="66"/>
      <c r="O94" s="66"/>
      <c r="P94" s="8">
        <f t="shared" si="57"/>
        <v>18</v>
      </c>
      <c r="Q94" s="67">
        <f t="shared" si="64"/>
        <v>0</v>
      </c>
      <c r="R94" s="67">
        <f t="shared" si="64"/>
        <v>0</v>
      </c>
      <c r="S94" s="67">
        <f t="shared" si="64"/>
        <v>0</v>
      </c>
      <c r="T94" s="67">
        <f t="shared" si="64"/>
        <v>0</v>
      </c>
      <c r="U94" s="67">
        <f t="shared" si="64"/>
        <v>0</v>
      </c>
      <c r="V94" s="63">
        <f t="shared" si="58"/>
        <v>0</v>
      </c>
      <c r="W94" s="63">
        <f t="shared" si="59"/>
        <v>0</v>
      </c>
      <c r="X94" s="63">
        <f t="shared" si="60"/>
        <v>0</v>
      </c>
      <c r="Y94" s="63">
        <f t="shared" si="61"/>
        <v>0</v>
      </c>
      <c r="Z94" s="63">
        <f t="shared" si="62"/>
        <v>0</v>
      </c>
      <c r="AA94" s="8"/>
    </row>
    <row r="95" spans="1:27" s="9" customFormat="1" ht="21" customHeight="1" x14ac:dyDescent="0.25">
      <c r="A95" s="377"/>
      <c r="B95" s="8"/>
      <c r="C95" s="308"/>
      <c r="D95" s="12"/>
      <c r="E95" s="310"/>
      <c r="F95" s="310"/>
      <c r="G95" s="66"/>
      <c r="H95" s="66"/>
      <c r="I95" s="66"/>
      <c r="J95" s="8">
        <f t="shared" si="2"/>
        <v>0</v>
      </c>
      <c r="K95" s="12"/>
      <c r="L95" s="66"/>
      <c r="M95" s="8">
        <f t="shared" si="56"/>
        <v>0</v>
      </c>
      <c r="N95" s="66"/>
      <c r="O95" s="66"/>
      <c r="P95" s="8">
        <f t="shared" si="57"/>
        <v>18</v>
      </c>
      <c r="Q95" s="67">
        <f t="shared" si="64"/>
        <v>0</v>
      </c>
      <c r="R95" s="67">
        <f t="shared" si="64"/>
        <v>0</v>
      </c>
      <c r="S95" s="67">
        <f t="shared" si="64"/>
        <v>0</v>
      </c>
      <c r="T95" s="67">
        <f t="shared" si="64"/>
        <v>0</v>
      </c>
      <c r="U95" s="67">
        <f t="shared" si="64"/>
        <v>0</v>
      </c>
      <c r="V95" s="63">
        <f t="shared" si="58"/>
        <v>0</v>
      </c>
      <c r="W95" s="63">
        <f t="shared" si="59"/>
        <v>0</v>
      </c>
      <c r="X95" s="63">
        <f t="shared" si="60"/>
        <v>0</v>
      </c>
      <c r="Y95" s="63">
        <f t="shared" si="61"/>
        <v>0</v>
      </c>
      <c r="Z95" s="63">
        <f t="shared" si="62"/>
        <v>0</v>
      </c>
      <c r="AA95" s="8"/>
    </row>
    <row r="96" spans="1:27" s="9" customFormat="1" ht="21" customHeight="1" x14ac:dyDescent="0.25">
      <c r="A96" s="377"/>
      <c r="B96" s="8"/>
      <c r="C96" s="308"/>
      <c r="D96" s="12"/>
      <c r="E96" s="310"/>
      <c r="F96" s="310"/>
      <c r="G96" s="66"/>
      <c r="H96" s="66"/>
      <c r="I96" s="66"/>
      <c r="J96" s="8">
        <f t="shared" si="2"/>
        <v>0</v>
      </c>
      <c r="K96" s="12"/>
      <c r="L96" s="66"/>
      <c r="M96" s="8">
        <f t="shared" si="56"/>
        <v>0</v>
      </c>
      <c r="N96" s="66"/>
      <c r="O96" s="66"/>
      <c r="P96" s="8">
        <f t="shared" si="57"/>
        <v>18</v>
      </c>
      <c r="Q96" s="67">
        <f t="shared" si="64"/>
        <v>0</v>
      </c>
      <c r="R96" s="67">
        <f t="shared" si="64"/>
        <v>0</v>
      </c>
      <c r="S96" s="67">
        <f t="shared" si="64"/>
        <v>0</v>
      </c>
      <c r="T96" s="67">
        <f t="shared" si="64"/>
        <v>0</v>
      </c>
      <c r="U96" s="67">
        <f t="shared" si="64"/>
        <v>0</v>
      </c>
      <c r="V96" s="63">
        <f t="shared" si="58"/>
        <v>0</v>
      </c>
      <c r="W96" s="63">
        <f t="shared" si="59"/>
        <v>0</v>
      </c>
      <c r="X96" s="63">
        <f t="shared" si="60"/>
        <v>0</v>
      </c>
      <c r="Y96" s="63">
        <f t="shared" si="61"/>
        <v>0</v>
      </c>
      <c r="Z96" s="63">
        <f t="shared" si="62"/>
        <v>0</v>
      </c>
      <c r="AA96" s="8"/>
    </row>
    <row r="97" spans="1:27" s="9" customFormat="1" ht="21" customHeight="1" x14ac:dyDescent="0.25">
      <c r="A97" s="377"/>
      <c r="B97" s="8"/>
      <c r="C97" s="308"/>
      <c r="D97" s="12"/>
      <c r="E97" s="310"/>
      <c r="F97" s="310"/>
      <c r="G97" s="66"/>
      <c r="H97" s="66"/>
      <c r="I97" s="66"/>
      <c r="J97" s="8">
        <f t="shared" si="2"/>
        <v>0</v>
      </c>
      <c r="K97" s="12"/>
      <c r="L97" s="66"/>
      <c r="M97" s="8">
        <f t="shared" si="56"/>
        <v>0</v>
      </c>
      <c r="N97" s="66"/>
      <c r="O97" s="66"/>
      <c r="P97" s="8">
        <f t="shared" si="57"/>
        <v>18</v>
      </c>
      <c r="Q97" s="67">
        <f t="shared" si="64"/>
        <v>0</v>
      </c>
      <c r="R97" s="67">
        <f t="shared" si="64"/>
        <v>0</v>
      </c>
      <c r="S97" s="67">
        <f t="shared" si="64"/>
        <v>0</v>
      </c>
      <c r="T97" s="67">
        <f t="shared" si="64"/>
        <v>0</v>
      </c>
      <c r="U97" s="67">
        <f t="shared" si="64"/>
        <v>0</v>
      </c>
      <c r="V97" s="63">
        <f t="shared" si="58"/>
        <v>0</v>
      </c>
      <c r="W97" s="63">
        <f t="shared" si="59"/>
        <v>0</v>
      </c>
      <c r="X97" s="63">
        <f t="shared" si="60"/>
        <v>0</v>
      </c>
      <c r="Y97" s="63">
        <f t="shared" si="61"/>
        <v>0</v>
      </c>
      <c r="Z97" s="63">
        <f t="shared" si="62"/>
        <v>0</v>
      </c>
      <c r="AA97" s="8"/>
    </row>
    <row r="98" spans="1:27" s="9" customFormat="1" ht="21" customHeight="1" x14ac:dyDescent="0.25">
      <c r="A98" s="377"/>
      <c r="B98" s="8"/>
      <c r="C98" s="308"/>
      <c r="D98" s="12"/>
      <c r="E98" s="310"/>
      <c r="F98" s="310"/>
      <c r="G98" s="66"/>
      <c r="H98" s="66"/>
      <c r="I98" s="66"/>
      <c r="J98" s="8">
        <f t="shared" si="2"/>
        <v>0</v>
      </c>
      <c r="K98" s="12"/>
      <c r="L98" s="66"/>
      <c r="M98" s="8">
        <f t="shared" si="56"/>
        <v>0</v>
      </c>
      <c r="N98" s="66"/>
      <c r="O98" s="66"/>
      <c r="P98" s="8">
        <f t="shared" si="57"/>
        <v>18</v>
      </c>
      <c r="Q98" s="67">
        <f t="shared" si="64"/>
        <v>0</v>
      </c>
      <c r="R98" s="67">
        <f t="shared" si="64"/>
        <v>0</v>
      </c>
      <c r="S98" s="67">
        <f t="shared" si="64"/>
        <v>0</v>
      </c>
      <c r="T98" s="67">
        <f t="shared" si="64"/>
        <v>0</v>
      </c>
      <c r="U98" s="67">
        <f t="shared" si="64"/>
        <v>0</v>
      </c>
      <c r="V98" s="63">
        <f t="shared" si="58"/>
        <v>0</v>
      </c>
      <c r="W98" s="63">
        <f t="shared" si="59"/>
        <v>0</v>
      </c>
      <c r="X98" s="63">
        <f t="shared" si="60"/>
        <v>0</v>
      </c>
      <c r="Y98" s="63">
        <f t="shared" si="61"/>
        <v>0</v>
      </c>
      <c r="Z98" s="63">
        <f t="shared" si="62"/>
        <v>0</v>
      </c>
      <c r="AA98" s="8"/>
    </row>
    <row r="99" spans="1:27" s="9" customFormat="1" ht="21" customHeight="1" x14ac:dyDescent="0.25">
      <c r="A99" s="377"/>
      <c r="B99" s="8"/>
      <c r="C99" s="308"/>
      <c r="D99" s="12"/>
      <c r="E99" s="310"/>
      <c r="F99" s="310"/>
      <c r="G99" s="66"/>
      <c r="H99" s="66"/>
      <c r="I99" s="66"/>
      <c r="J99" s="8">
        <f t="shared" si="2"/>
        <v>0</v>
      </c>
      <c r="K99" s="12"/>
      <c r="L99" s="66"/>
      <c r="M99" s="8">
        <f t="shared" si="56"/>
        <v>0</v>
      </c>
      <c r="N99" s="66"/>
      <c r="O99" s="66"/>
      <c r="P99" s="8">
        <f t="shared" si="57"/>
        <v>18</v>
      </c>
      <c r="Q99" s="67">
        <f t="shared" si="64"/>
        <v>0</v>
      </c>
      <c r="R99" s="67">
        <f t="shared" si="64"/>
        <v>0</v>
      </c>
      <c r="S99" s="67">
        <f t="shared" si="64"/>
        <v>0</v>
      </c>
      <c r="T99" s="67">
        <f t="shared" si="64"/>
        <v>0</v>
      </c>
      <c r="U99" s="67">
        <f t="shared" si="64"/>
        <v>0</v>
      </c>
      <c r="V99" s="63">
        <f t="shared" si="58"/>
        <v>0</v>
      </c>
      <c r="W99" s="63">
        <f t="shared" si="59"/>
        <v>0</v>
      </c>
      <c r="X99" s="63">
        <f t="shared" si="60"/>
        <v>0</v>
      </c>
      <c r="Y99" s="63">
        <f t="shared" si="61"/>
        <v>0</v>
      </c>
      <c r="Z99" s="63">
        <f t="shared" si="62"/>
        <v>0</v>
      </c>
      <c r="AA99" s="8"/>
    </row>
    <row r="100" spans="1:27" s="9" customFormat="1" ht="21" customHeight="1" x14ac:dyDescent="0.25">
      <c r="A100" s="377"/>
      <c r="B100" s="8"/>
      <c r="C100" s="308"/>
      <c r="D100" s="12"/>
      <c r="E100" s="310"/>
      <c r="F100" s="310"/>
      <c r="G100" s="66"/>
      <c r="H100" s="66"/>
      <c r="I100" s="66"/>
      <c r="J100" s="8">
        <f t="shared" si="2"/>
        <v>0</v>
      </c>
      <c r="K100" s="12"/>
      <c r="L100" s="66"/>
      <c r="M100" s="8">
        <f t="shared" si="56"/>
        <v>0</v>
      </c>
      <c r="N100" s="66"/>
      <c r="O100" s="66"/>
      <c r="P100" s="8">
        <f t="shared" si="57"/>
        <v>18</v>
      </c>
      <c r="Q100" s="67">
        <f t="shared" si="64"/>
        <v>0</v>
      </c>
      <c r="R100" s="67">
        <f t="shared" si="64"/>
        <v>0</v>
      </c>
      <c r="S100" s="67">
        <f t="shared" si="64"/>
        <v>0</v>
      </c>
      <c r="T100" s="67">
        <f t="shared" si="64"/>
        <v>0</v>
      </c>
      <c r="U100" s="67">
        <f t="shared" si="64"/>
        <v>0</v>
      </c>
      <c r="V100" s="63">
        <f t="shared" si="58"/>
        <v>0</v>
      </c>
      <c r="W100" s="63">
        <f t="shared" si="59"/>
        <v>0</v>
      </c>
      <c r="X100" s="63">
        <f t="shared" si="60"/>
        <v>0</v>
      </c>
      <c r="Y100" s="63">
        <f t="shared" si="61"/>
        <v>0</v>
      </c>
      <c r="Z100" s="63">
        <f t="shared" si="62"/>
        <v>0</v>
      </c>
      <c r="AA100" s="8"/>
    </row>
    <row r="101" spans="1:27" s="9" customFormat="1" ht="21" customHeight="1" x14ac:dyDescent="0.25">
      <c r="A101" s="377"/>
      <c r="B101" s="8"/>
      <c r="C101" s="308"/>
      <c r="D101" s="12"/>
      <c r="E101" s="310"/>
      <c r="F101" s="310"/>
      <c r="G101" s="66"/>
      <c r="H101" s="66"/>
      <c r="I101" s="66"/>
      <c r="J101" s="8">
        <f t="shared" si="2"/>
        <v>0</v>
      </c>
      <c r="K101" s="12"/>
      <c r="L101" s="66"/>
      <c r="M101" s="8">
        <f t="shared" si="56"/>
        <v>0</v>
      </c>
      <c r="N101" s="66"/>
      <c r="O101" s="66"/>
      <c r="P101" s="8">
        <f t="shared" si="57"/>
        <v>18</v>
      </c>
      <c r="Q101" s="67">
        <f t="shared" si="64"/>
        <v>0</v>
      </c>
      <c r="R101" s="67">
        <f t="shared" si="64"/>
        <v>0</v>
      </c>
      <c r="S101" s="67">
        <f t="shared" si="64"/>
        <v>0</v>
      </c>
      <c r="T101" s="67">
        <f t="shared" si="64"/>
        <v>0</v>
      </c>
      <c r="U101" s="67">
        <f t="shared" si="64"/>
        <v>0</v>
      </c>
      <c r="V101" s="63">
        <f t="shared" si="58"/>
        <v>0</v>
      </c>
      <c r="W101" s="63">
        <f t="shared" si="59"/>
        <v>0</v>
      </c>
      <c r="X101" s="63">
        <f t="shared" si="60"/>
        <v>0</v>
      </c>
      <c r="Y101" s="63">
        <f t="shared" si="61"/>
        <v>0</v>
      </c>
      <c r="Z101" s="63">
        <f t="shared" si="62"/>
        <v>0</v>
      </c>
      <c r="AA101" s="8"/>
    </row>
    <row r="102" spans="1:27" s="9" customFormat="1" ht="21" customHeight="1" x14ac:dyDescent="0.25">
      <c r="A102" s="377"/>
      <c r="B102" s="8"/>
      <c r="C102" s="308"/>
      <c r="D102" s="12"/>
      <c r="E102" s="310"/>
      <c r="F102" s="310"/>
      <c r="G102" s="66"/>
      <c r="H102" s="66"/>
      <c r="I102" s="66"/>
      <c r="J102" s="8">
        <f t="shared" si="2"/>
        <v>0</v>
      </c>
      <c r="K102" s="12"/>
      <c r="L102" s="66"/>
      <c r="M102" s="8">
        <f t="shared" si="56"/>
        <v>0</v>
      </c>
      <c r="N102" s="66"/>
      <c r="O102" s="66"/>
      <c r="P102" s="8">
        <f t="shared" si="57"/>
        <v>18</v>
      </c>
      <c r="Q102" s="67">
        <f t="shared" si="64"/>
        <v>0</v>
      </c>
      <c r="R102" s="67">
        <f t="shared" si="64"/>
        <v>0</v>
      </c>
      <c r="S102" s="67">
        <f t="shared" si="64"/>
        <v>0</v>
      </c>
      <c r="T102" s="67">
        <f t="shared" si="64"/>
        <v>0</v>
      </c>
      <c r="U102" s="67">
        <f t="shared" si="64"/>
        <v>0</v>
      </c>
      <c r="V102" s="63">
        <f t="shared" si="58"/>
        <v>0</v>
      </c>
      <c r="W102" s="63">
        <f t="shared" si="59"/>
        <v>0</v>
      </c>
      <c r="X102" s="63">
        <f t="shared" si="60"/>
        <v>0</v>
      </c>
      <c r="Y102" s="63">
        <f t="shared" si="61"/>
        <v>0</v>
      </c>
      <c r="Z102" s="63">
        <f t="shared" si="62"/>
        <v>0</v>
      </c>
      <c r="AA102" s="8"/>
    </row>
    <row r="103" spans="1:27" s="9" customFormat="1" ht="21" customHeight="1" x14ac:dyDescent="0.25">
      <c r="A103" s="377"/>
      <c r="B103" s="8"/>
      <c r="C103" s="308"/>
      <c r="D103" s="12"/>
      <c r="E103" s="310"/>
      <c r="F103" s="310"/>
      <c r="G103" s="66"/>
      <c r="H103" s="66"/>
      <c r="I103" s="66"/>
      <c r="J103" s="8">
        <f t="shared" si="2"/>
        <v>0</v>
      </c>
      <c r="K103" s="12"/>
      <c r="L103" s="66"/>
      <c r="M103" s="8">
        <f t="shared" si="56"/>
        <v>0</v>
      </c>
      <c r="N103" s="66"/>
      <c r="O103" s="66"/>
      <c r="P103" s="8">
        <f t="shared" si="57"/>
        <v>18</v>
      </c>
      <c r="Q103" s="67">
        <f t="shared" si="64"/>
        <v>0</v>
      </c>
      <c r="R103" s="67">
        <f t="shared" si="64"/>
        <v>0</v>
      </c>
      <c r="S103" s="67">
        <f t="shared" si="64"/>
        <v>0</v>
      </c>
      <c r="T103" s="67">
        <f t="shared" si="64"/>
        <v>0</v>
      </c>
      <c r="U103" s="67">
        <f t="shared" si="64"/>
        <v>0</v>
      </c>
      <c r="V103" s="63">
        <f t="shared" si="58"/>
        <v>0</v>
      </c>
      <c r="W103" s="63">
        <f t="shared" si="59"/>
        <v>0</v>
      </c>
      <c r="X103" s="63">
        <f t="shared" si="60"/>
        <v>0</v>
      </c>
      <c r="Y103" s="63">
        <f t="shared" si="61"/>
        <v>0</v>
      </c>
      <c r="Z103" s="63">
        <f t="shared" si="62"/>
        <v>0</v>
      </c>
      <c r="AA103" s="8"/>
    </row>
    <row r="104" spans="1:27" s="9" customFormat="1" ht="21" customHeight="1" x14ac:dyDescent="0.25">
      <c r="A104" s="377"/>
      <c r="B104" s="8"/>
      <c r="C104" s="308"/>
      <c r="D104" s="12"/>
      <c r="E104" s="310"/>
      <c r="F104" s="310"/>
      <c r="G104" s="66"/>
      <c r="H104" s="66"/>
      <c r="I104" s="66"/>
      <c r="J104" s="8">
        <f t="shared" si="2"/>
        <v>0</v>
      </c>
      <c r="K104" s="12"/>
      <c r="L104" s="66"/>
      <c r="M104" s="8">
        <f t="shared" si="56"/>
        <v>0</v>
      </c>
      <c r="N104" s="66"/>
      <c r="O104" s="66"/>
      <c r="P104" s="8">
        <f t="shared" si="57"/>
        <v>18</v>
      </c>
      <c r="Q104" s="67">
        <f t="shared" si="64"/>
        <v>0</v>
      </c>
      <c r="R104" s="67">
        <f t="shared" si="64"/>
        <v>0</v>
      </c>
      <c r="S104" s="67">
        <f t="shared" si="64"/>
        <v>0</v>
      </c>
      <c r="T104" s="67">
        <f t="shared" si="64"/>
        <v>0</v>
      </c>
      <c r="U104" s="67">
        <f t="shared" si="64"/>
        <v>0</v>
      </c>
      <c r="V104" s="63">
        <f t="shared" si="58"/>
        <v>0</v>
      </c>
      <c r="W104" s="63">
        <f t="shared" si="59"/>
        <v>0</v>
      </c>
      <c r="X104" s="63">
        <f t="shared" si="60"/>
        <v>0</v>
      </c>
      <c r="Y104" s="63">
        <f t="shared" si="61"/>
        <v>0</v>
      </c>
      <c r="Z104" s="63">
        <f t="shared" si="62"/>
        <v>0</v>
      </c>
      <c r="AA104" s="8"/>
    </row>
    <row r="105" spans="1:27" s="9" customFormat="1" ht="21" customHeight="1" x14ac:dyDescent="0.25">
      <c r="A105" s="377"/>
      <c r="B105" s="8"/>
      <c r="C105" s="308"/>
      <c r="D105" s="12"/>
      <c r="E105" s="310"/>
      <c r="F105" s="310"/>
      <c r="G105" s="66"/>
      <c r="H105" s="66"/>
      <c r="I105" s="66"/>
      <c r="J105" s="8">
        <f t="shared" si="2"/>
        <v>0</v>
      </c>
      <c r="K105" s="12"/>
      <c r="L105" s="66"/>
      <c r="M105" s="8">
        <f t="shared" si="56"/>
        <v>0</v>
      </c>
      <c r="N105" s="66"/>
      <c r="O105" s="66"/>
      <c r="P105" s="8">
        <f t="shared" si="57"/>
        <v>18</v>
      </c>
      <c r="Q105" s="67">
        <f t="shared" si="64"/>
        <v>0</v>
      </c>
      <c r="R105" s="67">
        <f t="shared" si="64"/>
        <v>0</v>
      </c>
      <c r="S105" s="67">
        <f t="shared" si="64"/>
        <v>0</v>
      </c>
      <c r="T105" s="67">
        <f t="shared" si="64"/>
        <v>0</v>
      </c>
      <c r="U105" s="67">
        <f t="shared" si="64"/>
        <v>0</v>
      </c>
      <c r="V105" s="63">
        <f t="shared" si="58"/>
        <v>0</v>
      </c>
      <c r="W105" s="63">
        <f t="shared" si="59"/>
        <v>0</v>
      </c>
      <c r="X105" s="63">
        <f t="shared" si="60"/>
        <v>0</v>
      </c>
      <c r="Y105" s="63">
        <f t="shared" si="61"/>
        <v>0</v>
      </c>
      <c r="Z105" s="63">
        <f t="shared" si="62"/>
        <v>0</v>
      </c>
      <c r="AA105" s="8"/>
    </row>
    <row r="106" spans="1:27" s="9" customFormat="1" ht="21" customHeight="1" x14ac:dyDescent="0.25">
      <c r="A106" s="377"/>
      <c r="B106" s="8"/>
      <c r="C106" s="308"/>
      <c r="D106" s="12"/>
      <c r="E106" s="310"/>
      <c r="F106" s="310"/>
      <c r="G106" s="66"/>
      <c r="H106" s="66"/>
      <c r="I106" s="66"/>
      <c r="J106" s="8">
        <f t="shared" si="2"/>
        <v>0</v>
      </c>
      <c r="K106" s="12"/>
      <c r="L106" s="66"/>
      <c r="M106" s="8">
        <f t="shared" si="56"/>
        <v>0</v>
      </c>
      <c r="N106" s="66"/>
      <c r="O106" s="66"/>
      <c r="P106" s="8">
        <f t="shared" si="57"/>
        <v>18</v>
      </c>
      <c r="Q106" s="67">
        <f t="shared" si="64"/>
        <v>0</v>
      </c>
      <c r="R106" s="67">
        <f t="shared" si="64"/>
        <v>0</v>
      </c>
      <c r="S106" s="67">
        <f t="shared" si="64"/>
        <v>0</v>
      </c>
      <c r="T106" s="67">
        <f t="shared" si="64"/>
        <v>0</v>
      </c>
      <c r="U106" s="67">
        <f t="shared" si="64"/>
        <v>0</v>
      </c>
      <c r="V106" s="63">
        <f t="shared" si="58"/>
        <v>0</v>
      </c>
      <c r="W106" s="63">
        <f t="shared" si="59"/>
        <v>0</v>
      </c>
      <c r="X106" s="63">
        <f t="shared" si="60"/>
        <v>0</v>
      </c>
      <c r="Y106" s="63">
        <f t="shared" si="61"/>
        <v>0</v>
      </c>
      <c r="Z106" s="63">
        <f t="shared" si="62"/>
        <v>0</v>
      </c>
      <c r="AA106" s="8"/>
    </row>
    <row r="107" spans="1:27" s="97" customFormat="1" ht="21" customHeight="1" x14ac:dyDescent="0.25">
      <c r="A107" s="377"/>
      <c r="B107" s="8"/>
      <c r="C107" s="308"/>
      <c r="D107" s="12"/>
      <c r="E107" s="310"/>
      <c r="F107" s="310"/>
      <c r="G107" s="66"/>
      <c r="H107" s="66"/>
      <c r="I107" s="66"/>
      <c r="J107" s="8">
        <f t="shared" si="2"/>
        <v>0</v>
      </c>
      <c r="K107" s="12"/>
      <c r="L107" s="66"/>
      <c r="M107" s="8">
        <f t="shared" si="56"/>
        <v>0</v>
      </c>
      <c r="N107" s="66"/>
      <c r="O107" s="66"/>
      <c r="P107" s="8">
        <f t="shared" si="57"/>
        <v>18</v>
      </c>
      <c r="Q107" s="67">
        <f t="shared" si="64"/>
        <v>0</v>
      </c>
      <c r="R107" s="67">
        <f t="shared" si="64"/>
        <v>0</v>
      </c>
      <c r="S107" s="67">
        <f t="shared" si="64"/>
        <v>0</v>
      </c>
      <c r="T107" s="67">
        <f t="shared" si="64"/>
        <v>0</v>
      </c>
      <c r="U107" s="67">
        <f t="shared" si="64"/>
        <v>0</v>
      </c>
      <c r="V107" s="63">
        <f t="shared" si="58"/>
        <v>0</v>
      </c>
      <c r="W107" s="63">
        <f t="shared" si="59"/>
        <v>0</v>
      </c>
      <c r="X107" s="63">
        <f t="shared" si="60"/>
        <v>0</v>
      </c>
      <c r="Y107" s="63">
        <f t="shared" si="61"/>
        <v>0</v>
      </c>
      <c r="Z107" s="63">
        <f t="shared" si="62"/>
        <v>0</v>
      </c>
      <c r="AA107" s="12"/>
    </row>
    <row r="108" spans="1:27" s="9" customFormat="1" ht="21" customHeight="1" x14ac:dyDescent="0.25">
      <c r="A108" s="377"/>
      <c r="B108" s="8"/>
      <c r="C108" s="308"/>
      <c r="D108" s="12"/>
      <c r="E108" s="310"/>
      <c r="F108" s="310"/>
      <c r="G108" s="66"/>
      <c r="H108" s="66"/>
      <c r="I108" s="66"/>
      <c r="J108" s="8">
        <f t="shared" si="2"/>
        <v>0</v>
      </c>
      <c r="K108" s="12"/>
      <c r="L108" s="66"/>
      <c r="M108" s="8">
        <f t="shared" si="56"/>
        <v>0</v>
      </c>
      <c r="N108" s="66"/>
      <c r="O108" s="66"/>
      <c r="P108" s="8">
        <f t="shared" si="57"/>
        <v>18</v>
      </c>
      <c r="Q108" s="67">
        <f t="shared" si="64"/>
        <v>0</v>
      </c>
      <c r="R108" s="67">
        <f t="shared" si="64"/>
        <v>0</v>
      </c>
      <c r="S108" s="67">
        <f t="shared" si="64"/>
        <v>0</v>
      </c>
      <c r="T108" s="67">
        <f t="shared" si="64"/>
        <v>0</v>
      </c>
      <c r="U108" s="67">
        <f t="shared" si="64"/>
        <v>0</v>
      </c>
      <c r="V108" s="63">
        <f t="shared" si="58"/>
        <v>0</v>
      </c>
      <c r="W108" s="63">
        <f t="shared" si="59"/>
        <v>0</v>
      </c>
      <c r="X108" s="63">
        <f t="shared" si="60"/>
        <v>0</v>
      </c>
      <c r="Y108" s="63">
        <f t="shared" si="61"/>
        <v>0</v>
      </c>
      <c r="Z108" s="63">
        <f t="shared" si="62"/>
        <v>0</v>
      </c>
      <c r="AA108" s="8"/>
    </row>
    <row r="109" spans="1:27" s="9" customFormat="1" ht="21" customHeight="1" x14ac:dyDescent="0.25">
      <c r="A109" s="377"/>
      <c r="B109" s="8"/>
      <c r="C109" s="308"/>
      <c r="D109" s="12"/>
      <c r="E109" s="310"/>
      <c r="F109" s="310"/>
      <c r="G109" s="66"/>
      <c r="H109" s="66"/>
      <c r="I109" s="66"/>
      <c r="J109" s="8">
        <f t="shared" si="2"/>
        <v>0</v>
      </c>
      <c r="K109" s="12"/>
      <c r="L109" s="66"/>
      <c r="M109" s="8">
        <f t="shared" si="56"/>
        <v>0</v>
      </c>
      <c r="N109" s="66"/>
      <c r="O109" s="66"/>
      <c r="P109" s="8">
        <f t="shared" si="57"/>
        <v>18</v>
      </c>
      <c r="Q109" s="67">
        <f t="shared" ref="Q109:U140" si="65">IFERROR(IF(AND((Q$194-$P109)/$M109&gt;0,(Q$194-$P109)/$M109&lt;1),(Q$194-$P109)/$M109,IF((Q$194-$P109)/$M109&gt;0,1,0)),0)</f>
        <v>0</v>
      </c>
      <c r="R109" s="67">
        <f t="shared" si="65"/>
        <v>0</v>
      </c>
      <c r="S109" s="67">
        <f t="shared" si="65"/>
        <v>0</v>
      </c>
      <c r="T109" s="67">
        <f t="shared" si="65"/>
        <v>0</v>
      </c>
      <c r="U109" s="67">
        <f t="shared" si="65"/>
        <v>0</v>
      </c>
      <c r="V109" s="63">
        <f t="shared" si="58"/>
        <v>0</v>
      </c>
      <c r="W109" s="63">
        <f t="shared" si="59"/>
        <v>0</v>
      </c>
      <c r="X109" s="63">
        <f t="shared" si="60"/>
        <v>0</v>
      </c>
      <c r="Y109" s="63">
        <f t="shared" si="61"/>
        <v>0</v>
      </c>
      <c r="Z109" s="63">
        <f t="shared" si="62"/>
        <v>0</v>
      </c>
      <c r="AA109" s="8"/>
    </row>
    <row r="110" spans="1:27" s="222" customFormat="1" ht="21" customHeight="1" x14ac:dyDescent="0.25">
      <c r="A110" s="378"/>
      <c r="B110" s="8"/>
      <c r="C110" s="308"/>
      <c r="D110" s="105"/>
      <c r="E110" s="310"/>
      <c r="F110" s="310"/>
      <c r="G110" s="66"/>
      <c r="H110" s="66"/>
      <c r="I110" s="66"/>
      <c r="J110" s="8">
        <f t="shared" si="2"/>
        <v>0</v>
      </c>
      <c r="K110" s="105"/>
      <c r="L110" s="66"/>
      <c r="M110" s="8">
        <f t="shared" si="56"/>
        <v>0</v>
      </c>
      <c r="N110" s="66"/>
      <c r="O110" s="66"/>
      <c r="P110" s="8">
        <f t="shared" si="57"/>
        <v>18</v>
      </c>
      <c r="Q110" s="67">
        <f t="shared" si="65"/>
        <v>0</v>
      </c>
      <c r="R110" s="67">
        <f t="shared" si="65"/>
        <v>0</v>
      </c>
      <c r="S110" s="67">
        <f t="shared" si="65"/>
        <v>0</v>
      </c>
      <c r="T110" s="67">
        <f t="shared" si="65"/>
        <v>0</v>
      </c>
      <c r="U110" s="67">
        <f t="shared" si="65"/>
        <v>0</v>
      </c>
      <c r="V110" s="63">
        <f t="shared" si="58"/>
        <v>0</v>
      </c>
      <c r="W110" s="63">
        <f t="shared" si="59"/>
        <v>0</v>
      </c>
      <c r="X110" s="63">
        <f t="shared" si="60"/>
        <v>0</v>
      </c>
      <c r="Y110" s="63">
        <f t="shared" si="61"/>
        <v>0</v>
      </c>
      <c r="Z110" s="63">
        <f t="shared" si="62"/>
        <v>0</v>
      </c>
      <c r="AA110" s="105"/>
    </row>
    <row r="111" spans="1:27" s="9" customFormat="1" ht="21" customHeight="1" x14ac:dyDescent="0.25">
      <c r="A111" s="377"/>
      <c r="B111" s="8"/>
      <c r="C111" s="308"/>
      <c r="D111" s="12"/>
      <c r="E111" s="310"/>
      <c r="F111" s="310"/>
      <c r="G111" s="66"/>
      <c r="H111" s="66"/>
      <c r="I111" s="66"/>
      <c r="J111" s="8">
        <f t="shared" si="2"/>
        <v>0</v>
      </c>
      <c r="K111" s="12"/>
      <c r="L111" s="66"/>
      <c r="M111" s="8">
        <f t="shared" si="56"/>
        <v>0</v>
      </c>
      <c r="N111" s="66"/>
      <c r="O111" s="66"/>
      <c r="P111" s="8">
        <f t="shared" si="57"/>
        <v>18</v>
      </c>
      <c r="Q111" s="67">
        <f t="shared" si="65"/>
        <v>0</v>
      </c>
      <c r="R111" s="67">
        <f t="shared" si="65"/>
        <v>0</v>
      </c>
      <c r="S111" s="67">
        <f t="shared" si="65"/>
        <v>0</v>
      </c>
      <c r="T111" s="67">
        <f t="shared" si="65"/>
        <v>0</v>
      </c>
      <c r="U111" s="67">
        <f t="shared" si="65"/>
        <v>0</v>
      </c>
      <c r="V111" s="63">
        <f t="shared" si="58"/>
        <v>0</v>
      </c>
      <c r="W111" s="63">
        <f t="shared" si="59"/>
        <v>0</v>
      </c>
      <c r="X111" s="63">
        <f t="shared" si="60"/>
        <v>0</v>
      </c>
      <c r="Y111" s="63">
        <f t="shared" si="61"/>
        <v>0</v>
      </c>
      <c r="Z111" s="63">
        <f t="shared" si="62"/>
        <v>0</v>
      </c>
      <c r="AA111" s="8"/>
    </row>
    <row r="112" spans="1:27" s="9" customFormat="1" ht="21" customHeight="1" x14ac:dyDescent="0.25">
      <c r="A112" s="377"/>
      <c r="B112" s="8"/>
      <c r="C112" s="308"/>
      <c r="D112" s="12"/>
      <c r="E112" s="310"/>
      <c r="F112" s="310"/>
      <c r="G112" s="66"/>
      <c r="H112" s="66"/>
      <c r="I112" s="66"/>
      <c r="J112" s="8">
        <f t="shared" si="2"/>
        <v>0</v>
      </c>
      <c r="K112" s="12"/>
      <c r="L112" s="66"/>
      <c r="M112" s="8">
        <f t="shared" si="56"/>
        <v>0</v>
      </c>
      <c r="N112" s="66"/>
      <c r="O112" s="66"/>
      <c r="P112" s="8">
        <f t="shared" si="57"/>
        <v>18</v>
      </c>
      <c r="Q112" s="67">
        <f t="shared" si="65"/>
        <v>0</v>
      </c>
      <c r="R112" s="67">
        <f t="shared" si="65"/>
        <v>0</v>
      </c>
      <c r="S112" s="67">
        <f t="shared" si="65"/>
        <v>0</v>
      </c>
      <c r="T112" s="67">
        <f t="shared" si="65"/>
        <v>0</v>
      </c>
      <c r="U112" s="67">
        <f t="shared" si="65"/>
        <v>0</v>
      </c>
      <c r="V112" s="63">
        <f t="shared" si="58"/>
        <v>0</v>
      </c>
      <c r="W112" s="63">
        <f t="shared" si="59"/>
        <v>0</v>
      </c>
      <c r="X112" s="63">
        <f t="shared" si="60"/>
        <v>0</v>
      </c>
      <c r="Y112" s="63">
        <f t="shared" si="61"/>
        <v>0</v>
      </c>
      <c r="Z112" s="63">
        <f t="shared" si="62"/>
        <v>0</v>
      </c>
      <c r="AA112" s="8"/>
    </row>
    <row r="113" spans="1:27" s="9" customFormat="1" ht="21" customHeight="1" x14ac:dyDescent="0.25">
      <c r="A113" s="377"/>
      <c r="B113" s="8"/>
      <c r="C113" s="308"/>
      <c r="D113" s="12"/>
      <c r="E113" s="310"/>
      <c r="F113" s="310"/>
      <c r="G113" s="66"/>
      <c r="H113" s="66"/>
      <c r="I113" s="66"/>
      <c r="J113" s="8">
        <f t="shared" si="2"/>
        <v>0</v>
      </c>
      <c r="K113" s="12"/>
      <c r="L113" s="66"/>
      <c r="M113" s="8">
        <f t="shared" si="56"/>
        <v>0</v>
      </c>
      <c r="N113" s="66"/>
      <c r="O113" s="66"/>
      <c r="P113" s="8">
        <f t="shared" si="57"/>
        <v>18</v>
      </c>
      <c r="Q113" s="67">
        <f t="shared" si="65"/>
        <v>0</v>
      </c>
      <c r="R113" s="67">
        <f t="shared" si="65"/>
        <v>0</v>
      </c>
      <c r="S113" s="67">
        <f t="shared" si="65"/>
        <v>0</v>
      </c>
      <c r="T113" s="67">
        <f t="shared" si="65"/>
        <v>0</v>
      </c>
      <c r="U113" s="67">
        <f t="shared" si="65"/>
        <v>0</v>
      </c>
      <c r="V113" s="63">
        <f t="shared" si="58"/>
        <v>0</v>
      </c>
      <c r="W113" s="63">
        <f t="shared" si="59"/>
        <v>0</v>
      </c>
      <c r="X113" s="63">
        <f t="shared" si="60"/>
        <v>0</v>
      </c>
      <c r="Y113" s="63">
        <f t="shared" si="61"/>
        <v>0</v>
      </c>
      <c r="Z113" s="63">
        <f t="shared" si="62"/>
        <v>0</v>
      </c>
      <c r="AA113" s="8"/>
    </row>
    <row r="114" spans="1:27" s="9" customFormat="1" ht="21" customHeight="1" x14ac:dyDescent="0.25">
      <c r="A114" s="377"/>
      <c r="B114" s="8"/>
      <c r="C114" s="308"/>
      <c r="D114" s="12"/>
      <c r="E114" s="310"/>
      <c r="F114" s="310"/>
      <c r="G114" s="66"/>
      <c r="H114" s="66"/>
      <c r="I114" s="66"/>
      <c r="J114" s="8">
        <f t="shared" si="2"/>
        <v>0</v>
      </c>
      <c r="K114" s="12"/>
      <c r="L114" s="66"/>
      <c r="M114" s="8">
        <f t="shared" si="56"/>
        <v>0</v>
      </c>
      <c r="N114" s="66"/>
      <c r="O114" s="66"/>
      <c r="P114" s="8">
        <f t="shared" si="57"/>
        <v>18</v>
      </c>
      <c r="Q114" s="67">
        <f t="shared" si="65"/>
        <v>0</v>
      </c>
      <c r="R114" s="67">
        <f t="shared" si="65"/>
        <v>0</v>
      </c>
      <c r="S114" s="67">
        <f t="shared" si="65"/>
        <v>0</v>
      </c>
      <c r="T114" s="67">
        <f t="shared" si="65"/>
        <v>0</v>
      </c>
      <c r="U114" s="67">
        <f t="shared" si="65"/>
        <v>0</v>
      </c>
      <c r="V114" s="63">
        <f t="shared" si="58"/>
        <v>0</v>
      </c>
      <c r="W114" s="63">
        <f t="shared" si="59"/>
        <v>0</v>
      </c>
      <c r="X114" s="63">
        <f t="shared" si="60"/>
        <v>0</v>
      </c>
      <c r="Y114" s="63">
        <f t="shared" si="61"/>
        <v>0</v>
      </c>
      <c r="Z114" s="63">
        <f t="shared" si="62"/>
        <v>0</v>
      </c>
      <c r="AA114" s="8"/>
    </row>
    <row r="115" spans="1:27" s="9" customFormat="1" ht="21" customHeight="1" x14ac:dyDescent="0.25">
      <c r="A115" s="377"/>
      <c r="B115" s="8"/>
      <c r="C115" s="308"/>
      <c r="D115" s="12"/>
      <c r="E115" s="310"/>
      <c r="F115" s="310"/>
      <c r="G115" s="66"/>
      <c r="H115" s="66"/>
      <c r="I115" s="66"/>
      <c r="J115" s="8">
        <f t="shared" si="2"/>
        <v>0</v>
      </c>
      <c r="K115" s="12"/>
      <c r="L115" s="66"/>
      <c r="M115" s="8">
        <f t="shared" si="56"/>
        <v>0</v>
      </c>
      <c r="N115" s="66"/>
      <c r="O115" s="66"/>
      <c r="P115" s="8">
        <f t="shared" si="57"/>
        <v>18</v>
      </c>
      <c r="Q115" s="67">
        <f t="shared" si="65"/>
        <v>0</v>
      </c>
      <c r="R115" s="67">
        <f t="shared" si="65"/>
        <v>0</v>
      </c>
      <c r="S115" s="67">
        <f t="shared" si="65"/>
        <v>0</v>
      </c>
      <c r="T115" s="67">
        <f t="shared" si="65"/>
        <v>0</v>
      </c>
      <c r="U115" s="67">
        <f t="shared" si="65"/>
        <v>0</v>
      </c>
      <c r="V115" s="63">
        <f t="shared" si="58"/>
        <v>0</v>
      </c>
      <c r="W115" s="63">
        <f t="shared" si="59"/>
        <v>0</v>
      </c>
      <c r="X115" s="63">
        <f t="shared" si="60"/>
        <v>0</v>
      </c>
      <c r="Y115" s="63">
        <f t="shared" si="61"/>
        <v>0</v>
      </c>
      <c r="Z115" s="63">
        <f t="shared" si="62"/>
        <v>0</v>
      </c>
      <c r="AA115" s="8"/>
    </row>
    <row r="116" spans="1:27" s="9" customFormat="1" ht="21" customHeight="1" x14ac:dyDescent="0.25">
      <c r="A116" s="377"/>
      <c r="B116" s="8"/>
      <c r="C116" s="308"/>
      <c r="D116" s="12"/>
      <c r="E116" s="310"/>
      <c r="F116" s="310"/>
      <c r="G116" s="66"/>
      <c r="H116" s="66"/>
      <c r="I116" s="66"/>
      <c r="J116" s="8">
        <f t="shared" si="2"/>
        <v>0</v>
      </c>
      <c r="K116" s="12"/>
      <c r="L116" s="66"/>
      <c r="M116" s="8">
        <f t="shared" si="56"/>
        <v>0</v>
      </c>
      <c r="N116" s="66"/>
      <c r="O116" s="66"/>
      <c r="P116" s="8">
        <f t="shared" si="57"/>
        <v>18</v>
      </c>
      <c r="Q116" s="67">
        <f t="shared" si="65"/>
        <v>0</v>
      </c>
      <c r="R116" s="67">
        <f t="shared" si="65"/>
        <v>0</v>
      </c>
      <c r="S116" s="67">
        <f t="shared" si="65"/>
        <v>0</v>
      </c>
      <c r="T116" s="67">
        <f t="shared" si="65"/>
        <v>0</v>
      </c>
      <c r="U116" s="67">
        <f t="shared" si="65"/>
        <v>0</v>
      </c>
      <c r="V116" s="63">
        <f t="shared" si="58"/>
        <v>0</v>
      </c>
      <c r="W116" s="63">
        <f t="shared" si="59"/>
        <v>0</v>
      </c>
      <c r="X116" s="63">
        <f t="shared" si="60"/>
        <v>0</v>
      </c>
      <c r="Y116" s="63">
        <f t="shared" si="61"/>
        <v>0</v>
      </c>
      <c r="Z116" s="63">
        <f t="shared" si="62"/>
        <v>0</v>
      </c>
      <c r="AA116" s="8"/>
    </row>
    <row r="117" spans="1:27" s="9" customFormat="1" ht="21" customHeight="1" x14ac:dyDescent="0.25">
      <c r="A117" s="377"/>
      <c r="B117" s="8"/>
      <c r="C117" s="308"/>
      <c r="D117" s="12"/>
      <c r="E117" s="310"/>
      <c r="F117" s="310"/>
      <c r="G117" s="66"/>
      <c r="H117" s="66"/>
      <c r="I117" s="66"/>
      <c r="J117" s="8">
        <f t="shared" si="2"/>
        <v>0</v>
      </c>
      <c r="K117" s="12"/>
      <c r="L117" s="66"/>
      <c r="M117" s="8">
        <f t="shared" si="56"/>
        <v>0</v>
      </c>
      <c r="N117" s="66"/>
      <c r="O117" s="66"/>
      <c r="P117" s="8">
        <f t="shared" si="57"/>
        <v>18</v>
      </c>
      <c r="Q117" s="67">
        <f t="shared" si="65"/>
        <v>0</v>
      </c>
      <c r="R117" s="67">
        <f t="shared" si="65"/>
        <v>0</v>
      </c>
      <c r="S117" s="67">
        <f t="shared" si="65"/>
        <v>0</v>
      </c>
      <c r="T117" s="67">
        <f t="shared" si="65"/>
        <v>0</v>
      </c>
      <c r="U117" s="67">
        <f t="shared" si="65"/>
        <v>0</v>
      </c>
      <c r="V117" s="63">
        <f t="shared" si="58"/>
        <v>0</v>
      </c>
      <c r="W117" s="63">
        <f t="shared" si="59"/>
        <v>0</v>
      </c>
      <c r="X117" s="63">
        <f t="shared" si="60"/>
        <v>0</v>
      </c>
      <c r="Y117" s="63">
        <f t="shared" si="61"/>
        <v>0</v>
      </c>
      <c r="Z117" s="63">
        <f t="shared" si="62"/>
        <v>0</v>
      </c>
      <c r="AA117" s="8"/>
    </row>
    <row r="118" spans="1:27" s="9" customFormat="1" ht="21" customHeight="1" x14ac:dyDescent="0.25">
      <c r="A118" s="377"/>
      <c r="B118" s="8"/>
      <c r="C118" s="308"/>
      <c r="D118" s="12"/>
      <c r="E118" s="310"/>
      <c r="F118" s="310"/>
      <c r="G118" s="66"/>
      <c r="H118" s="66"/>
      <c r="I118" s="66"/>
      <c r="J118" s="8">
        <f t="shared" si="2"/>
        <v>0</v>
      </c>
      <c r="K118" s="12"/>
      <c r="L118" s="66"/>
      <c r="M118" s="8">
        <f t="shared" si="56"/>
        <v>0</v>
      </c>
      <c r="N118" s="66"/>
      <c r="O118" s="66"/>
      <c r="P118" s="8">
        <f t="shared" si="57"/>
        <v>18</v>
      </c>
      <c r="Q118" s="67">
        <f t="shared" si="65"/>
        <v>0</v>
      </c>
      <c r="R118" s="67">
        <f t="shared" si="65"/>
        <v>0</v>
      </c>
      <c r="S118" s="67">
        <f t="shared" si="65"/>
        <v>0</v>
      </c>
      <c r="T118" s="67">
        <f t="shared" si="65"/>
        <v>0</v>
      </c>
      <c r="U118" s="67">
        <f t="shared" si="65"/>
        <v>0</v>
      </c>
      <c r="V118" s="63">
        <f t="shared" si="58"/>
        <v>0</v>
      </c>
      <c r="W118" s="63">
        <f t="shared" si="59"/>
        <v>0</v>
      </c>
      <c r="X118" s="63">
        <f t="shared" si="60"/>
        <v>0</v>
      </c>
      <c r="Y118" s="63">
        <f t="shared" si="61"/>
        <v>0</v>
      </c>
      <c r="Z118" s="63">
        <f t="shared" si="62"/>
        <v>0</v>
      </c>
      <c r="AA118" s="8"/>
    </row>
    <row r="119" spans="1:27" s="9" customFormat="1" ht="21" customHeight="1" x14ac:dyDescent="0.25">
      <c r="A119" s="377"/>
      <c r="B119" s="8"/>
      <c r="C119" s="308"/>
      <c r="D119" s="12"/>
      <c r="E119" s="310"/>
      <c r="F119" s="310"/>
      <c r="G119" s="66"/>
      <c r="H119" s="66"/>
      <c r="I119" s="66"/>
      <c r="J119" s="8">
        <f t="shared" si="2"/>
        <v>0</v>
      </c>
      <c r="K119" s="12"/>
      <c r="L119" s="66"/>
      <c r="M119" s="8">
        <f t="shared" si="56"/>
        <v>0</v>
      </c>
      <c r="N119" s="66"/>
      <c r="O119" s="66"/>
      <c r="P119" s="8">
        <f t="shared" si="57"/>
        <v>18</v>
      </c>
      <c r="Q119" s="67">
        <f t="shared" si="65"/>
        <v>0</v>
      </c>
      <c r="R119" s="67">
        <f t="shared" si="65"/>
        <v>0</v>
      </c>
      <c r="S119" s="67">
        <f t="shared" si="65"/>
        <v>0</v>
      </c>
      <c r="T119" s="67">
        <f t="shared" si="65"/>
        <v>0</v>
      </c>
      <c r="U119" s="67">
        <f t="shared" si="65"/>
        <v>0</v>
      </c>
      <c r="V119" s="63">
        <f t="shared" si="58"/>
        <v>0</v>
      </c>
      <c r="W119" s="63">
        <f t="shared" si="59"/>
        <v>0</v>
      </c>
      <c r="X119" s="63">
        <f t="shared" si="60"/>
        <v>0</v>
      </c>
      <c r="Y119" s="63">
        <f t="shared" si="61"/>
        <v>0</v>
      </c>
      <c r="Z119" s="63">
        <f t="shared" si="62"/>
        <v>0</v>
      </c>
      <c r="AA119" s="8"/>
    </row>
    <row r="120" spans="1:27" s="9" customFormat="1" ht="21" customHeight="1" x14ac:dyDescent="0.25">
      <c r="A120" s="377"/>
      <c r="B120" s="8"/>
      <c r="C120" s="308"/>
      <c r="D120" s="12"/>
      <c r="E120" s="310"/>
      <c r="F120" s="310"/>
      <c r="G120" s="66"/>
      <c r="H120" s="66"/>
      <c r="I120" s="66"/>
      <c r="J120" s="8">
        <f t="shared" si="2"/>
        <v>0</v>
      </c>
      <c r="K120" s="12"/>
      <c r="L120" s="66"/>
      <c r="M120" s="8">
        <f t="shared" si="56"/>
        <v>0</v>
      </c>
      <c r="N120" s="66"/>
      <c r="O120" s="66"/>
      <c r="P120" s="8">
        <f t="shared" si="57"/>
        <v>18</v>
      </c>
      <c r="Q120" s="67">
        <f t="shared" si="65"/>
        <v>0</v>
      </c>
      <c r="R120" s="67">
        <f t="shared" si="65"/>
        <v>0</v>
      </c>
      <c r="S120" s="67">
        <f t="shared" si="65"/>
        <v>0</v>
      </c>
      <c r="T120" s="67">
        <f t="shared" si="65"/>
        <v>0</v>
      </c>
      <c r="U120" s="67">
        <f t="shared" si="65"/>
        <v>0</v>
      </c>
      <c r="V120" s="63">
        <f t="shared" si="58"/>
        <v>0</v>
      </c>
      <c r="W120" s="63">
        <f t="shared" si="59"/>
        <v>0</v>
      </c>
      <c r="X120" s="63">
        <f t="shared" si="60"/>
        <v>0</v>
      </c>
      <c r="Y120" s="63">
        <f t="shared" si="61"/>
        <v>0</v>
      </c>
      <c r="Z120" s="63">
        <f t="shared" si="62"/>
        <v>0</v>
      </c>
      <c r="AA120" s="8"/>
    </row>
    <row r="121" spans="1:27" s="9" customFormat="1" ht="21" customHeight="1" x14ac:dyDescent="0.25">
      <c r="A121" s="377"/>
      <c r="B121" s="8"/>
      <c r="C121" s="308"/>
      <c r="D121" s="12"/>
      <c r="E121" s="310"/>
      <c r="F121" s="310"/>
      <c r="G121" s="66"/>
      <c r="H121" s="66"/>
      <c r="I121" s="66"/>
      <c r="J121" s="8">
        <f t="shared" si="2"/>
        <v>0</v>
      </c>
      <c r="K121" s="12"/>
      <c r="L121" s="66"/>
      <c r="M121" s="8">
        <f t="shared" si="56"/>
        <v>0</v>
      </c>
      <c r="N121" s="66"/>
      <c r="O121" s="66"/>
      <c r="P121" s="8">
        <f t="shared" si="57"/>
        <v>18</v>
      </c>
      <c r="Q121" s="67">
        <f t="shared" si="65"/>
        <v>0</v>
      </c>
      <c r="R121" s="67">
        <f t="shared" si="65"/>
        <v>0</v>
      </c>
      <c r="S121" s="67">
        <f t="shared" si="65"/>
        <v>0</v>
      </c>
      <c r="T121" s="67">
        <f t="shared" si="65"/>
        <v>0</v>
      </c>
      <c r="U121" s="67">
        <f t="shared" si="65"/>
        <v>0</v>
      </c>
      <c r="V121" s="63">
        <f t="shared" si="58"/>
        <v>0</v>
      </c>
      <c r="W121" s="63">
        <f t="shared" si="59"/>
        <v>0</v>
      </c>
      <c r="X121" s="63">
        <f t="shared" si="60"/>
        <v>0</v>
      </c>
      <c r="Y121" s="63">
        <f t="shared" si="61"/>
        <v>0</v>
      </c>
      <c r="Z121" s="63">
        <f t="shared" si="62"/>
        <v>0</v>
      </c>
      <c r="AA121" s="8"/>
    </row>
    <row r="122" spans="1:27" s="9" customFormat="1" ht="21" customHeight="1" x14ac:dyDescent="0.25">
      <c r="A122" s="377"/>
      <c r="B122" s="8"/>
      <c r="C122" s="308"/>
      <c r="D122" s="12"/>
      <c r="E122" s="310"/>
      <c r="F122" s="310"/>
      <c r="G122" s="66"/>
      <c r="H122" s="66"/>
      <c r="I122" s="66"/>
      <c r="J122" s="8">
        <f t="shared" si="2"/>
        <v>0</v>
      </c>
      <c r="K122" s="12"/>
      <c r="L122" s="66"/>
      <c r="M122" s="8">
        <f t="shared" si="56"/>
        <v>0</v>
      </c>
      <c r="N122" s="66"/>
      <c r="O122" s="66"/>
      <c r="P122" s="8">
        <f t="shared" si="57"/>
        <v>18</v>
      </c>
      <c r="Q122" s="67">
        <f t="shared" si="65"/>
        <v>0</v>
      </c>
      <c r="R122" s="67">
        <f t="shared" si="65"/>
        <v>0</v>
      </c>
      <c r="S122" s="67">
        <f t="shared" si="65"/>
        <v>0</v>
      </c>
      <c r="T122" s="67">
        <f t="shared" si="65"/>
        <v>0</v>
      </c>
      <c r="U122" s="67">
        <f t="shared" si="65"/>
        <v>0</v>
      </c>
      <c r="V122" s="63">
        <f t="shared" si="58"/>
        <v>0</v>
      </c>
      <c r="W122" s="63">
        <f t="shared" si="59"/>
        <v>0</v>
      </c>
      <c r="X122" s="63">
        <f t="shared" si="60"/>
        <v>0</v>
      </c>
      <c r="Y122" s="63">
        <f t="shared" si="61"/>
        <v>0</v>
      </c>
      <c r="Z122" s="63">
        <f t="shared" si="62"/>
        <v>0</v>
      </c>
      <c r="AA122" s="8"/>
    </row>
    <row r="123" spans="1:27" s="9" customFormat="1" ht="21" customHeight="1" x14ac:dyDescent="0.25">
      <c r="A123" s="377"/>
      <c r="B123" s="8"/>
      <c r="C123" s="308"/>
      <c r="D123" s="12"/>
      <c r="E123" s="310"/>
      <c r="F123" s="310"/>
      <c r="G123" s="66"/>
      <c r="H123" s="66"/>
      <c r="I123" s="66"/>
      <c r="J123" s="8">
        <f t="shared" si="2"/>
        <v>0</v>
      </c>
      <c r="K123" s="12"/>
      <c r="L123" s="66"/>
      <c r="M123" s="8">
        <f t="shared" si="56"/>
        <v>0</v>
      </c>
      <c r="N123" s="66"/>
      <c r="O123" s="66"/>
      <c r="P123" s="8">
        <f t="shared" si="57"/>
        <v>18</v>
      </c>
      <c r="Q123" s="67">
        <f t="shared" si="65"/>
        <v>0</v>
      </c>
      <c r="R123" s="67">
        <f t="shared" si="65"/>
        <v>0</v>
      </c>
      <c r="S123" s="67">
        <f t="shared" si="65"/>
        <v>0</v>
      </c>
      <c r="T123" s="67">
        <f t="shared" si="65"/>
        <v>0</v>
      </c>
      <c r="U123" s="67">
        <f t="shared" si="65"/>
        <v>0</v>
      </c>
      <c r="V123" s="63">
        <f t="shared" si="58"/>
        <v>0</v>
      </c>
      <c r="W123" s="63">
        <f t="shared" si="59"/>
        <v>0</v>
      </c>
      <c r="X123" s="63">
        <f t="shared" si="60"/>
        <v>0</v>
      </c>
      <c r="Y123" s="63">
        <f t="shared" si="61"/>
        <v>0</v>
      </c>
      <c r="Z123" s="63">
        <f t="shared" si="62"/>
        <v>0</v>
      </c>
      <c r="AA123" s="8"/>
    </row>
    <row r="124" spans="1:27" s="9" customFormat="1" ht="21" customHeight="1" x14ac:dyDescent="0.25">
      <c r="A124" s="377"/>
      <c r="B124" s="8"/>
      <c r="C124" s="308"/>
      <c r="D124" s="12"/>
      <c r="E124" s="310"/>
      <c r="F124" s="310"/>
      <c r="G124" s="66"/>
      <c r="H124" s="66"/>
      <c r="I124" s="66"/>
      <c r="J124" s="8">
        <f t="shared" si="2"/>
        <v>0</v>
      </c>
      <c r="K124" s="12"/>
      <c r="L124" s="66"/>
      <c r="M124" s="8">
        <f t="shared" si="56"/>
        <v>0</v>
      </c>
      <c r="N124" s="66"/>
      <c r="O124" s="66"/>
      <c r="P124" s="8">
        <f t="shared" si="57"/>
        <v>18</v>
      </c>
      <c r="Q124" s="67">
        <f t="shared" si="65"/>
        <v>0</v>
      </c>
      <c r="R124" s="67">
        <f t="shared" si="65"/>
        <v>0</v>
      </c>
      <c r="S124" s="67">
        <f t="shared" si="65"/>
        <v>0</v>
      </c>
      <c r="T124" s="67">
        <f t="shared" si="65"/>
        <v>0</v>
      </c>
      <c r="U124" s="67">
        <f t="shared" si="65"/>
        <v>0</v>
      </c>
      <c r="V124" s="63">
        <f t="shared" si="58"/>
        <v>0</v>
      </c>
      <c r="W124" s="63">
        <f t="shared" si="59"/>
        <v>0</v>
      </c>
      <c r="X124" s="63">
        <f t="shared" si="60"/>
        <v>0</v>
      </c>
      <c r="Y124" s="63">
        <f t="shared" si="61"/>
        <v>0</v>
      </c>
      <c r="Z124" s="63">
        <f t="shared" si="62"/>
        <v>0</v>
      </c>
      <c r="AA124" s="8"/>
    </row>
    <row r="125" spans="1:27" s="9" customFormat="1" ht="21" customHeight="1" x14ac:dyDescent="0.25">
      <c r="A125" s="377"/>
      <c r="B125" s="8"/>
      <c r="C125" s="308"/>
      <c r="D125" s="12"/>
      <c r="E125" s="310"/>
      <c r="F125" s="310"/>
      <c r="G125" s="66"/>
      <c r="H125" s="66"/>
      <c r="I125" s="66"/>
      <c r="J125" s="8">
        <f t="shared" si="2"/>
        <v>0</v>
      </c>
      <c r="K125" s="12"/>
      <c r="L125" s="66"/>
      <c r="M125" s="8">
        <f t="shared" si="56"/>
        <v>0</v>
      </c>
      <c r="N125" s="66"/>
      <c r="O125" s="66"/>
      <c r="P125" s="8">
        <f t="shared" si="57"/>
        <v>18</v>
      </c>
      <c r="Q125" s="67">
        <f t="shared" si="65"/>
        <v>0</v>
      </c>
      <c r="R125" s="67">
        <f t="shared" si="65"/>
        <v>0</v>
      </c>
      <c r="S125" s="67">
        <f t="shared" si="65"/>
        <v>0</v>
      </c>
      <c r="T125" s="67">
        <f t="shared" si="65"/>
        <v>0</v>
      </c>
      <c r="U125" s="67">
        <f t="shared" si="65"/>
        <v>0</v>
      </c>
      <c r="V125" s="63">
        <f t="shared" si="58"/>
        <v>0</v>
      </c>
      <c r="W125" s="63">
        <f t="shared" si="59"/>
        <v>0</v>
      </c>
      <c r="X125" s="63">
        <f t="shared" si="60"/>
        <v>0</v>
      </c>
      <c r="Y125" s="63">
        <f t="shared" si="61"/>
        <v>0</v>
      </c>
      <c r="Z125" s="63">
        <f t="shared" si="62"/>
        <v>0</v>
      </c>
      <c r="AA125" s="8"/>
    </row>
    <row r="126" spans="1:27" s="9" customFormat="1" ht="21" customHeight="1" x14ac:dyDescent="0.25">
      <c r="A126" s="377"/>
      <c r="B126" s="8"/>
      <c r="C126" s="308"/>
      <c r="D126" s="12"/>
      <c r="E126" s="310"/>
      <c r="F126" s="310"/>
      <c r="G126" s="66"/>
      <c r="H126" s="66"/>
      <c r="I126" s="66"/>
      <c r="J126" s="8">
        <f t="shared" ref="J126:J189" si="66">+IF(D126=1,(G126-H126-I126),IF(D126=2,(G126-H126-I126),0))</f>
        <v>0</v>
      </c>
      <c r="K126" s="12"/>
      <c r="L126" s="66"/>
      <c r="M126" s="8">
        <f t="shared" si="56"/>
        <v>0</v>
      </c>
      <c r="N126" s="66"/>
      <c r="O126" s="66"/>
      <c r="P126" s="8">
        <f t="shared" si="57"/>
        <v>18</v>
      </c>
      <c r="Q126" s="67">
        <f t="shared" si="65"/>
        <v>0</v>
      </c>
      <c r="R126" s="67">
        <f t="shared" si="65"/>
        <v>0</v>
      </c>
      <c r="S126" s="67">
        <f t="shared" si="65"/>
        <v>0</v>
      </c>
      <c r="T126" s="67">
        <f t="shared" si="65"/>
        <v>0</v>
      </c>
      <c r="U126" s="67">
        <f t="shared" si="65"/>
        <v>0</v>
      </c>
      <c r="V126" s="63">
        <f t="shared" si="58"/>
        <v>0</v>
      </c>
      <c r="W126" s="63">
        <f t="shared" si="59"/>
        <v>0</v>
      </c>
      <c r="X126" s="63">
        <f t="shared" si="60"/>
        <v>0</v>
      </c>
      <c r="Y126" s="63">
        <f t="shared" si="61"/>
        <v>0</v>
      </c>
      <c r="Z126" s="63">
        <f t="shared" si="62"/>
        <v>0</v>
      </c>
      <c r="AA126" s="8"/>
    </row>
    <row r="127" spans="1:27" s="9" customFormat="1" ht="21" customHeight="1" x14ac:dyDescent="0.25">
      <c r="A127" s="377"/>
      <c r="B127" s="8"/>
      <c r="C127" s="308"/>
      <c r="D127" s="12"/>
      <c r="E127" s="310"/>
      <c r="F127" s="310"/>
      <c r="G127" s="66"/>
      <c r="H127" s="66"/>
      <c r="I127" s="66"/>
      <c r="J127" s="8">
        <f t="shared" si="66"/>
        <v>0</v>
      </c>
      <c r="K127" s="12"/>
      <c r="L127" s="66"/>
      <c r="M127" s="8">
        <f t="shared" ref="M127:M190" si="67">+L127*12</f>
        <v>0</v>
      </c>
      <c r="N127" s="66"/>
      <c r="O127" s="66"/>
      <c r="P127" s="8">
        <f t="shared" ref="P127:P190" si="68">+N127+O127+18</f>
        <v>18</v>
      </c>
      <c r="Q127" s="67">
        <f t="shared" si="65"/>
        <v>0</v>
      </c>
      <c r="R127" s="67">
        <f t="shared" si="65"/>
        <v>0</v>
      </c>
      <c r="S127" s="67">
        <f t="shared" si="65"/>
        <v>0</v>
      </c>
      <c r="T127" s="67">
        <f t="shared" si="65"/>
        <v>0</v>
      </c>
      <c r="U127" s="67">
        <f t="shared" si="65"/>
        <v>0</v>
      </c>
      <c r="V127" s="63">
        <f t="shared" ref="V127:V190" si="69">Q127*($G127-$H127)</f>
        <v>0</v>
      </c>
      <c r="W127" s="63">
        <f t="shared" ref="W127:W190" si="70">R127*($G127-$H127)-V127</f>
        <v>0</v>
      </c>
      <c r="X127" s="63">
        <f t="shared" ref="X127:X190" si="71">S127*($G127-$H127)-SUM(V127:W127)</f>
        <v>0</v>
      </c>
      <c r="Y127" s="63">
        <f t="shared" ref="Y127:Y190" si="72">T127*($G127-$H127)-SUM(V127:X127)</f>
        <v>0</v>
      </c>
      <c r="Z127" s="63">
        <f t="shared" ref="Z127:Z190" si="73">U127*($G127-$H127)-SUM(V127:Y127)</f>
        <v>0</v>
      </c>
      <c r="AA127" s="8"/>
    </row>
    <row r="128" spans="1:27" s="9" customFormat="1" ht="21" customHeight="1" x14ac:dyDescent="0.25">
      <c r="A128" s="377"/>
      <c r="B128" s="8"/>
      <c r="C128" s="308"/>
      <c r="D128" s="12"/>
      <c r="E128" s="310"/>
      <c r="F128" s="310"/>
      <c r="G128" s="66"/>
      <c r="H128" s="66"/>
      <c r="I128" s="66"/>
      <c r="J128" s="8">
        <f t="shared" si="66"/>
        <v>0</v>
      </c>
      <c r="K128" s="12"/>
      <c r="L128" s="66"/>
      <c r="M128" s="8">
        <f t="shared" si="67"/>
        <v>0</v>
      </c>
      <c r="N128" s="66"/>
      <c r="O128" s="66"/>
      <c r="P128" s="8">
        <f t="shared" si="68"/>
        <v>18</v>
      </c>
      <c r="Q128" s="67">
        <f t="shared" si="65"/>
        <v>0</v>
      </c>
      <c r="R128" s="67">
        <f t="shared" si="65"/>
        <v>0</v>
      </c>
      <c r="S128" s="67">
        <f t="shared" si="65"/>
        <v>0</v>
      </c>
      <c r="T128" s="67">
        <f t="shared" si="65"/>
        <v>0</v>
      </c>
      <c r="U128" s="67">
        <f t="shared" si="65"/>
        <v>0</v>
      </c>
      <c r="V128" s="63">
        <f t="shared" si="69"/>
        <v>0</v>
      </c>
      <c r="W128" s="63">
        <f t="shared" si="70"/>
        <v>0</v>
      </c>
      <c r="X128" s="63">
        <f t="shared" si="71"/>
        <v>0</v>
      </c>
      <c r="Y128" s="63">
        <f t="shared" si="72"/>
        <v>0</v>
      </c>
      <c r="Z128" s="63">
        <f t="shared" si="73"/>
        <v>0</v>
      </c>
      <c r="AA128" s="8"/>
    </row>
    <row r="129" spans="1:27" s="9" customFormat="1" ht="21" customHeight="1" x14ac:dyDescent="0.25">
      <c r="A129" s="377"/>
      <c r="B129" s="8"/>
      <c r="C129" s="308"/>
      <c r="D129" s="12"/>
      <c r="E129" s="310"/>
      <c r="F129" s="310"/>
      <c r="G129" s="66"/>
      <c r="H129" s="66"/>
      <c r="I129" s="66"/>
      <c r="J129" s="8">
        <f t="shared" si="66"/>
        <v>0</v>
      </c>
      <c r="K129" s="12"/>
      <c r="L129" s="66"/>
      <c r="M129" s="8">
        <f t="shared" si="67"/>
        <v>0</v>
      </c>
      <c r="N129" s="66"/>
      <c r="O129" s="66"/>
      <c r="P129" s="8">
        <f t="shared" si="68"/>
        <v>18</v>
      </c>
      <c r="Q129" s="67">
        <f t="shared" si="65"/>
        <v>0</v>
      </c>
      <c r="R129" s="67">
        <f t="shared" si="65"/>
        <v>0</v>
      </c>
      <c r="S129" s="67">
        <f t="shared" si="65"/>
        <v>0</v>
      </c>
      <c r="T129" s="67">
        <f t="shared" si="65"/>
        <v>0</v>
      </c>
      <c r="U129" s="67">
        <f t="shared" si="65"/>
        <v>0</v>
      </c>
      <c r="V129" s="63">
        <f t="shared" si="69"/>
        <v>0</v>
      </c>
      <c r="W129" s="63">
        <f t="shared" si="70"/>
        <v>0</v>
      </c>
      <c r="X129" s="63">
        <f t="shared" si="71"/>
        <v>0</v>
      </c>
      <c r="Y129" s="63">
        <f t="shared" si="72"/>
        <v>0</v>
      </c>
      <c r="Z129" s="63">
        <f t="shared" si="73"/>
        <v>0</v>
      </c>
      <c r="AA129" s="8"/>
    </row>
    <row r="130" spans="1:27" s="9" customFormat="1" ht="21" customHeight="1" x14ac:dyDescent="0.25">
      <c r="A130" s="377"/>
      <c r="B130" s="8"/>
      <c r="C130" s="308"/>
      <c r="D130" s="12"/>
      <c r="E130" s="310"/>
      <c r="F130" s="310"/>
      <c r="G130" s="66"/>
      <c r="H130" s="66"/>
      <c r="I130" s="66"/>
      <c r="J130" s="8">
        <f t="shared" si="66"/>
        <v>0</v>
      </c>
      <c r="K130" s="12"/>
      <c r="L130" s="66"/>
      <c r="M130" s="8">
        <f t="shared" si="67"/>
        <v>0</v>
      </c>
      <c r="N130" s="66"/>
      <c r="O130" s="66"/>
      <c r="P130" s="8">
        <f t="shared" si="68"/>
        <v>18</v>
      </c>
      <c r="Q130" s="67">
        <f t="shared" si="65"/>
        <v>0</v>
      </c>
      <c r="R130" s="67">
        <f t="shared" si="65"/>
        <v>0</v>
      </c>
      <c r="S130" s="67">
        <f t="shared" si="65"/>
        <v>0</v>
      </c>
      <c r="T130" s="67">
        <f t="shared" si="65"/>
        <v>0</v>
      </c>
      <c r="U130" s="67">
        <f t="shared" si="65"/>
        <v>0</v>
      </c>
      <c r="V130" s="63">
        <f t="shared" si="69"/>
        <v>0</v>
      </c>
      <c r="W130" s="63">
        <f t="shared" si="70"/>
        <v>0</v>
      </c>
      <c r="X130" s="63">
        <f t="shared" si="71"/>
        <v>0</v>
      </c>
      <c r="Y130" s="63">
        <f t="shared" si="72"/>
        <v>0</v>
      </c>
      <c r="Z130" s="63">
        <f t="shared" si="73"/>
        <v>0</v>
      </c>
      <c r="AA130" s="8"/>
    </row>
    <row r="131" spans="1:27" s="222" customFormat="1" ht="21" customHeight="1" x14ac:dyDescent="0.25">
      <c r="A131" s="378"/>
      <c r="B131" s="105"/>
      <c r="C131" s="308"/>
      <c r="D131" s="105"/>
      <c r="E131" s="310"/>
      <c r="F131" s="310"/>
      <c r="G131" s="66"/>
      <c r="H131" s="66"/>
      <c r="I131" s="66"/>
      <c r="J131" s="8">
        <f t="shared" si="66"/>
        <v>0</v>
      </c>
      <c r="K131" s="105"/>
      <c r="L131" s="66"/>
      <c r="M131" s="8">
        <f t="shared" si="67"/>
        <v>0</v>
      </c>
      <c r="N131" s="66"/>
      <c r="O131" s="66"/>
      <c r="P131" s="8">
        <f t="shared" si="68"/>
        <v>18</v>
      </c>
      <c r="Q131" s="67">
        <f t="shared" si="65"/>
        <v>0</v>
      </c>
      <c r="R131" s="67">
        <f t="shared" si="65"/>
        <v>0</v>
      </c>
      <c r="S131" s="67">
        <f t="shared" si="65"/>
        <v>0</v>
      </c>
      <c r="T131" s="67">
        <f t="shared" si="65"/>
        <v>0</v>
      </c>
      <c r="U131" s="67">
        <f t="shared" si="65"/>
        <v>0</v>
      </c>
      <c r="V131" s="63">
        <f t="shared" si="69"/>
        <v>0</v>
      </c>
      <c r="W131" s="63">
        <f t="shared" si="70"/>
        <v>0</v>
      </c>
      <c r="X131" s="63">
        <f t="shared" si="71"/>
        <v>0</v>
      </c>
      <c r="Y131" s="63">
        <f t="shared" si="72"/>
        <v>0</v>
      </c>
      <c r="Z131" s="63">
        <f t="shared" si="73"/>
        <v>0</v>
      </c>
      <c r="AA131" s="105"/>
    </row>
    <row r="132" spans="1:27" s="222" customFormat="1" ht="21" customHeight="1" x14ac:dyDescent="0.25">
      <c r="A132" s="378"/>
      <c r="B132" s="105"/>
      <c r="C132" s="308"/>
      <c r="D132" s="105"/>
      <c r="E132" s="310"/>
      <c r="F132" s="310"/>
      <c r="G132" s="66"/>
      <c r="H132" s="66"/>
      <c r="I132" s="66"/>
      <c r="J132" s="8">
        <f t="shared" si="66"/>
        <v>0</v>
      </c>
      <c r="K132" s="105"/>
      <c r="L132" s="66"/>
      <c r="M132" s="8">
        <f t="shared" si="67"/>
        <v>0</v>
      </c>
      <c r="N132" s="66"/>
      <c r="O132" s="66"/>
      <c r="P132" s="8">
        <f t="shared" si="68"/>
        <v>18</v>
      </c>
      <c r="Q132" s="67">
        <f t="shared" si="65"/>
        <v>0</v>
      </c>
      <c r="R132" s="67">
        <f t="shared" si="65"/>
        <v>0</v>
      </c>
      <c r="S132" s="67">
        <f t="shared" si="65"/>
        <v>0</v>
      </c>
      <c r="T132" s="67">
        <f t="shared" si="65"/>
        <v>0</v>
      </c>
      <c r="U132" s="67">
        <f t="shared" si="65"/>
        <v>0</v>
      </c>
      <c r="V132" s="63">
        <f t="shared" si="69"/>
        <v>0</v>
      </c>
      <c r="W132" s="63">
        <f t="shared" si="70"/>
        <v>0</v>
      </c>
      <c r="X132" s="63">
        <f t="shared" si="71"/>
        <v>0</v>
      </c>
      <c r="Y132" s="63">
        <f t="shared" si="72"/>
        <v>0</v>
      </c>
      <c r="Z132" s="63">
        <f t="shared" si="73"/>
        <v>0</v>
      </c>
      <c r="AA132" s="105"/>
    </row>
    <row r="133" spans="1:27" s="222" customFormat="1" ht="21" customHeight="1" x14ac:dyDescent="0.25">
      <c r="A133" s="378"/>
      <c r="B133" s="105"/>
      <c r="C133" s="308"/>
      <c r="D133" s="105"/>
      <c r="E133" s="310"/>
      <c r="F133" s="310"/>
      <c r="G133" s="66"/>
      <c r="H133" s="66"/>
      <c r="I133" s="66"/>
      <c r="J133" s="8">
        <f t="shared" si="66"/>
        <v>0</v>
      </c>
      <c r="K133" s="105"/>
      <c r="L133" s="66"/>
      <c r="M133" s="8">
        <f t="shared" si="67"/>
        <v>0</v>
      </c>
      <c r="N133" s="66"/>
      <c r="O133" s="66"/>
      <c r="P133" s="8">
        <f t="shared" si="68"/>
        <v>18</v>
      </c>
      <c r="Q133" s="67">
        <f t="shared" si="65"/>
        <v>0</v>
      </c>
      <c r="R133" s="67">
        <f t="shared" si="65"/>
        <v>0</v>
      </c>
      <c r="S133" s="67">
        <f t="shared" si="65"/>
        <v>0</v>
      </c>
      <c r="T133" s="67">
        <f t="shared" si="65"/>
        <v>0</v>
      </c>
      <c r="U133" s="67">
        <f t="shared" si="65"/>
        <v>0</v>
      </c>
      <c r="V133" s="63">
        <f t="shared" si="69"/>
        <v>0</v>
      </c>
      <c r="W133" s="63">
        <f t="shared" si="70"/>
        <v>0</v>
      </c>
      <c r="X133" s="63">
        <f t="shared" si="71"/>
        <v>0</v>
      </c>
      <c r="Y133" s="63">
        <f t="shared" si="72"/>
        <v>0</v>
      </c>
      <c r="Z133" s="63">
        <f t="shared" si="73"/>
        <v>0</v>
      </c>
      <c r="AA133" s="105"/>
    </row>
    <row r="134" spans="1:27" s="222" customFormat="1" ht="21" customHeight="1" x14ac:dyDescent="0.25">
      <c r="A134" s="378"/>
      <c r="B134" s="105"/>
      <c r="C134" s="308"/>
      <c r="D134" s="105"/>
      <c r="E134" s="310"/>
      <c r="F134" s="310"/>
      <c r="G134" s="66"/>
      <c r="H134" s="66"/>
      <c r="I134" s="66"/>
      <c r="J134" s="8">
        <f t="shared" si="66"/>
        <v>0</v>
      </c>
      <c r="K134" s="105"/>
      <c r="L134" s="66"/>
      <c r="M134" s="8">
        <f t="shared" si="67"/>
        <v>0</v>
      </c>
      <c r="N134" s="66"/>
      <c r="O134" s="66"/>
      <c r="P134" s="8">
        <f t="shared" si="68"/>
        <v>18</v>
      </c>
      <c r="Q134" s="67">
        <f t="shared" si="65"/>
        <v>0</v>
      </c>
      <c r="R134" s="67">
        <f t="shared" si="65"/>
        <v>0</v>
      </c>
      <c r="S134" s="67">
        <f t="shared" si="65"/>
        <v>0</v>
      </c>
      <c r="T134" s="67">
        <f t="shared" si="65"/>
        <v>0</v>
      </c>
      <c r="U134" s="67">
        <f t="shared" si="65"/>
        <v>0</v>
      </c>
      <c r="V134" s="63">
        <f t="shared" si="69"/>
        <v>0</v>
      </c>
      <c r="W134" s="63">
        <f t="shared" si="70"/>
        <v>0</v>
      </c>
      <c r="X134" s="63">
        <f t="shared" si="71"/>
        <v>0</v>
      </c>
      <c r="Y134" s="63">
        <f t="shared" si="72"/>
        <v>0</v>
      </c>
      <c r="Z134" s="63">
        <f t="shared" si="73"/>
        <v>0</v>
      </c>
      <c r="AA134" s="105"/>
    </row>
    <row r="135" spans="1:27" s="222" customFormat="1" ht="21" customHeight="1" x14ac:dyDescent="0.25">
      <c r="A135" s="378"/>
      <c r="B135" s="105"/>
      <c r="C135" s="308"/>
      <c r="D135" s="105"/>
      <c r="E135" s="310"/>
      <c r="F135" s="310"/>
      <c r="G135" s="66"/>
      <c r="H135" s="66"/>
      <c r="I135" s="66"/>
      <c r="J135" s="8">
        <f t="shared" si="66"/>
        <v>0</v>
      </c>
      <c r="K135" s="105"/>
      <c r="L135" s="66"/>
      <c r="M135" s="8">
        <f t="shared" si="67"/>
        <v>0</v>
      </c>
      <c r="N135" s="66"/>
      <c r="O135" s="66"/>
      <c r="P135" s="8">
        <f t="shared" si="68"/>
        <v>18</v>
      </c>
      <c r="Q135" s="67">
        <f t="shared" si="65"/>
        <v>0</v>
      </c>
      <c r="R135" s="67">
        <f t="shared" si="65"/>
        <v>0</v>
      </c>
      <c r="S135" s="67">
        <f t="shared" si="65"/>
        <v>0</v>
      </c>
      <c r="T135" s="67">
        <f t="shared" si="65"/>
        <v>0</v>
      </c>
      <c r="U135" s="67">
        <f t="shared" si="65"/>
        <v>0</v>
      </c>
      <c r="V135" s="63">
        <f t="shared" si="69"/>
        <v>0</v>
      </c>
      <c r="W135" s="63">
        <f t="shared" si="70"/>
        <v>0</v>
      </c>
      <c r="X135" s="63">
        <f t="shared" si="71"/>
        <v>0</v>
      </c>
      <c r="Y135" s="63">
        <f t="shared" si="72"/>
        <v>0</v>
      </c>
      <c r="Z135" s="63">
        <f t="shared" si="73"/>
        <v>0</v>
      </c>
      <c r="AA135" s="105"/>
    </row>
    <row r="136" spans="1:27" s="222" customFormat="1" ht="21" customHeight="1" x14ac:dyDescent="0.25">
      <c r="A136" s="378"/>
      <c r="B136" s="105"/>
      <c r="C136" s="308"/>
      <c r="D136" s="105"/>
      <c r="E136" s="310"/>
      <c r="F136" s="310"/>
      <c r="G136" s="66"/>
      <c r="H136" s="66"/>
      <c r="I136" s="66"/>
      <c r="J136" s="8">
        <f t="shared" si="66"/>
        <v>0</v>
      </c>
      <c r="K136" s="105"/>
      <c r="L136" s="66"/>
      <c r="M136" s="8">
        <f t="shared" si="67"/>
        <v>0</v>
      </c>
      <c r="N136" s="66"/>
      <c r="O136" s="66"/>
      <c r="P136" s="8">
        <f t="shared" si="68"/>
        <v>18</v>
      </c>
      <c r="Q136" s="67">
        <f t="shared" si="65"/>
        <v>0</v>
      </c>
      <c r="R136" s="67">
        <f t="shared" si="65"/>
        <v>0</v>
      </c>
      <c r="S136" s="67">
        <f t="shared" si="65"/>
        <v>0</v>
      </c>
      <c r="T136" s="67">
        <f t="shared" si="65"/>
        <v>0</v>
      </c>
      <c r="U136" s="67">
        <f t="shared" si="65"/>
        <v>0</v>
      </c>
      <c r="V136" s="63">
        <f t="shared" si="69"/>
        <v>0</v>
      </c>
      <c r="W136" s="63">
        <f t="shared" si="70"/>
        <v>0</v>
      </c>
      <c r="X136" s="63">
        <f t="shared" si="71"/>
        <v>0</v>
      </c>
      <c r="Y136" s="63">
        <f t="shared" si="72"/>
        <v>0</v>
      </c>
      <c r="Z136" s="63">
        <f t="shared" si="73"/>
        <v>0</v>
      </c>
      <c r="AA136" s="105"/>
    </row>
    <row r="137" spans="1:27" s="9" customFormat="1" ht="21" customHeight="1" x14ac:dyDescent="0.25">
      <c r="A137" s="377"/>
      <c r="B137" s="8"/>
      <c r="C137" s="308"/>
      <c r="D137" s="12"/>
      <c r="E137" s="310"/>
      <c r="F137" s="310"/>
      <c r="G137" s="66"/>
      <c r="H137" s="66"/>
      <c r="I137" s="66"/>
      <c r="J137" s="8">
        <f t="shared" si="66"/>
        <v>0</v>
      </c>
      <c r="K137" s="12"/>
      <c r="L137" s="66"/>
      <c r="M137" s="8">
        <f t="shared" si="67"/>
        <v>0</v>
      </c>
      <c r="N137" s="66"/>
      <c r="O137" s="66"/>
      <c r="P137" s="8">
        <f t="shared" si="68"/>
        <v>18</v>
      </c>
      <c r="Q137" s="67">
        <f t="shared" si="65"/>
        <v>0</v>
      </c>
      <c r="R137" s="67">
        <f t="shared" si="65"/>
        <v>0</v>
      </c>
      <c r="S137" s="67">
        <f t="shared" si="65"/>
        <v>0</v>
      </c>
      <c r="T137" s="67">
        <f t="shared" si="65"/>
        <v>0</v>
      </c>
      <c r="U137" s="67">
        <f t="shared" si="65"/>
        <v>0</v>
      </c>
      <c r="V137" s="63">
        <f t="shared" si="69"/>
        <v>0</v>
      </c>
      <c r="W137" s="63">
        <f t="shared" si="70"/>
        <v>0</v>
      </c>
      <c r="X137" s="63">
        <f t="shared" si="71"/>
        <v>0</v>
      </c>
      <c r="Y137" s="63">
        <f t="shared" si="72"/>
        <v>0</v>
      </c>
      <c r="Z137" s="63">
        <f t="shared" si="73"/>
        <v>0</v>
      </c>
      <c r="AA137" s="8"/>
    </row>
    <row r="138" spans="1:27" s="9" customFormat="1" ht="21" customHeight="1" x14ac:dyDescent="0.25">
      <c r="A138" s="377"/>
      <c r="B138" s="8"/>
      <c r="C138" s="308"/>
      <c r="D138" s="12"/>
      <c r="E138" s="310"/>
      <c r="F138" s="310"/>
      <c r="G138" s="66"/>
      <c r="H138" s="66"/>
      <c r="I138" s="66"/>
      <c r="J138" s="8">
        <f t="shared" si="66"/>
        <v>0</v>
      </c>
      <c r="K138" s="12"/>
      <c r="L138" s="66"/>
      <c r="M138" s="8">
        <f t="shared" si="67"/>
        <v>0</v>
      </c>
      <c r="N138" s="66"/>
      <c r="O138" s="66"/>
      <c r="P138" s="8">
        <f t="shared" si="68"/>
        <v>18</v>
      </c>
      <c r="Q138" s="67">
        <f t="shared" si="65"/>
        <v>0</v>
      </c>
      <c r="R138" s="67">
        <f t="shared" si="65"/>
        <v>0</v>
      </c>
      <c r="S138" s="67">
        <f t="shared" si="65"/>
        <v>0</v>
      </c>
      <c r="T138" s="67">
        <f t="shared" si="65"/>
        <v>0</v>
      </c>
      <c r="U138" s="67">
        <f t="shared" si="65"/>
        <v>0</v>
      </c>
      <c r="V138" s="63">
        <f t="shared" si="69"/>
        <v>0</v>
      </c>
      <c r="W138" s="63">
        <f t="shared" si="70"/>
        <v>0</v>
      </c>
      <c r="X138" s="63">
        <f t="shared" si="71"/>
        <v>0</v>
      </c>
      <c r="Y138" s="63">
        <f t="shared" si="72"/>
        <v>0</v>
      </c>
      <c r="Z138" s="63">
        <f t="shared" si="73"/>
        <v>0</v>
      </c>
      <c r="AA138" s="8"/>
    </row>
    <row r="139" spans="1:27" s="9" customFormat="1" ht="21" customHeight="1" x14ac:dyDescent="0.25">
      <c r="A139" s="377"/>
      <c r="B139" s="8"/>
      <c r="C139" s="308"/>
      <c r="D139" s="12"/>
      <c r="E139" s="310"/>
      <c r="F139" s="310"/>
      <c r="G139" s="66"/>
      <c r="H139" s="66"/>
      <c r="I139" s="66"/>
      <c r="J139" s="8">
        <f t="shared" si="66"/>
        <v>0</v>
      </c>
      <c r="K139" s="12"/>
      <c r="L139" s="66"/>
      <c r="M139" s="8">
        <f t="shared" si="67"/>
        <v>0</v>
      </c>
      <c r="N139" s="66"/>
      <c r="O139" s="66"/>
      <c r="P139" s="8">
        <f t="shared" si="68"/>
        <v>18</v>
      </c>
      <c r="Q139" s="67">
        <f t="shared" si="65"/>
        <v>0</v>
      </c>
      <c r="R139" s="67">
        <f t="shared" si="65"/>
        <v>0</v>
      </c>
      <c r="S139" s="67">
        <f t="shared" si="65"/>
        <v>0</v>
      </c>
      <c r="T139" s="67">
        <f t="shared" si="65"/>
        <v>0</v>
      </c>
      <c r="U139" s="67">
        <f t="shared" si="65"/>
        <v>0</v>
      </c>
      <c r="V139" s="63">
        <f t="shared" si="69"/>
        <v>0</v>
      </c>
      <c r="W139" s="63">
        <f t="shared" si="70"/>
        <v>0</v>
      </c>
      <c r="X139" s="63">
        <f t="shared" si="71"/>
        <v>0</v>
      </c>
      <c r="Y139" s="63">
        <f t="shared" si="72"/>
        <v>0</v>
      </c>
      <c r="Z139" s="63">
        <f t="shared" si="73"/>
        <v>0</v>
      </c>
      <c r="AA139" s="8"/>
    </row>
    <row r="140" spans="1:27" s="9" customFormat="1" ht="21" customHeight="1" x14ac:dyDescent="0.25">
      <c r="A140" s="377"/>
      <c r="B140" s="8"/>
      <c r="C140" s="308"/>
      <c r="D140" s="12"/>
      <c r="E140" s="310"/>
      <c r="F140" s="310"/>
      <c r="G140" s="66"/>
      <c r="H140" s="66"/>
      <c r="I140" s="66"/>
      <c r="J140" s="8">
        <f t="shared" si="66"/>
        <v>0</v>
      </c>
      <c r="K140" s="12"/>
      <c r="L140" s="66"/>
      <c r="M140" s="8">
        <f t="shared" si="67"/>
        <v>0</v>
      </c>
      <c r="N140" s="66"/>
      <c r="O140" s="66"/>
      <c r="P140" s="8">
        <f t="shared" si="68"/>
        <v>18</v>
      </c>
      <c r="Q140" s="67">
        <f t="shared" si="65"/>
        <v>0</v>
      </c>
      <c r="R140" s="67">
        <f t="shared" si="65"/>
        <v>0</v>
      </c>
      <c r="S140" s="67">
        <f t="shared" si="65"/>
        <v>0</v>
      </c>
      <c r="T140" s="67">
        <f t="shared" si="65"/>
        <v>0</v>
      </c>
      <c r="U140" s="67">
        <f t="shared" si="65"/>
        <v>0</v>
      </c>
      <c r="V140" s="63">
        <f t="shared" si="69"/>
        <v>0</v>
      </c>
      <c r="W140" s="63">
        <f t="shared" si="70"/>
        <v>0</v>
      </c>
      <c r="X140" s="63">
        <f t="shared" si="71"/>
        <v>0</v>
      </c>
      <c r="Y140" s="63">
        <f t="shared" si="72"/>
        <v>0</v>
      </c>
      <c r="Z140" s="63">
        <f t="shared" si="73"/>
        <v>0</v>
      </c>
      <c r="AA140" s="8"/>
    </row>
    <row r="141" spans="1:27" s="222" customFormat="1" ht="21" customHeight="1" x14ac:dyDescent="0.25">
      <c r="A141" s="378"/>
      <c r="B141" s="105"/>
      <c r="C141" s="308"/>
      <c r="D141" s="105"/>
      <c r="E141" s="310"/>
      <c r="F141" s="310"/>
      <c r="G141" s="66"/>
      <c r="H141" s="66"/>
      <c r="I141" s="66"/>
      <c r="J141" s="8">
        <f t="shared" si="66"/>
        <v>0</v>
      </c>
      <c r="K141" s="105"/>
      <c r="L141" s="66"/>
      <c r="M141" s="8">
        <f t="shared" si="67"/>
        <v>0</v>
      </c>
      <c r="N141" s="66"/>
      <c r="O141" s="66"/>
      <c r="P141" s="8">
        <f t="shared" si="68"/>
        <v>18</v>
      </c>
      <c r="Q141" s="67">
        <f t="shared" ref="Q141:U172" si="74">IFERROR(IF(AND((Q$194-$P141)/$M141&gt;0,(Q$194-$P141)/$M141&lt;1),(Q$194-$P141)/$M141,IF((Q$194-$P141)/$M141&gt;0,1,0)),0)</f>
        <v>0</v>
      </c>
      <c r="R141" s="67">
        <f t="shared" si="74"/>
        <v>0</v>
      </c>
      <c r="S141" s="67">
        <f t="shared" si="74"/>
        <v>0</v>
      </c>
      <c r="T141" s="67">
        <f t="shared" si="74"/>
        <v>0</v>
      </c>
      <c r="U141" s="67">
        <f t="shared" si="74"/>
        <v>0</v>
      </c>
      <c r="V141" s="63">
        <f t="shared" si="69"/>
        <v>0</v>
      </c>
      <c r="W141" s="63">
        <f t="shared" si="70"/>
        <v>0</v>
      </c>
      <c r="X141" s="63">
        <f t="shared" si="71"/>
        <v>0</v>
      </c>
      <c r="Y141" s="63">
        <f t="shared" si="72"/>
        <v>0</v>
      </c>
      <c r="Z141" s="63">
        <f t="shared" si="73"/>
        <v>0</v>
      </c>
      <c r="AA141" s="105"/>
    </row>
    <row r="142" spans="1:27" s="9" customFormat="1" ht="21" customHeight="1" x14ac:dyDescent="0.25">
      <c r="A142" s="377"/>
      <c r="B142" s="8"/>
      <c r="C142" s="308"/>
      <c r="D142" s="12"/>
      <c r="E142" s="310"/>
      <c r="F142" s="310"/>
      <c r="G142" s="66"/>
      <c r="H142" s="66"/>
      <c r="I142" s="66"/>
      <c r="J142" s="8">
        <f t="shared" si="66"/>
        <v>0</v>
      </c>
      <c r="K142" s="12"/>
      <c r="L142" s="66"/>
      <c r="M142" s="8">
        <f t="shared" si="67"/>
        <v>0</v>
      </c>
      <c r="N142" s="66"/>
      <c r="O142" s="66"/>
      <c r="P142" s="8">
        <f t="shared" si="68"/>
        <v>18</v>
      </c>
      <c r="Q142" s="67">
        <f t="shared" si="74"/>
        <v>0</v>
      </c>
      <c r="R142" s="67">
        <f t="shared" si="74"/>
        <v>0</v>
      </c>
      <c r="S142" s="67">
        <f t="shared" si="74"/>
        <v>0</v>
      </c>
      <c r="T142" s="67">
        <f t="shared" si="74"/>
        <v>0</v>
      </c>
      <c r="U142" s="67">
        <f t="shared" si="74"/>
        <v>0</v>
      </c>
      <c r="V142" s="63">
        <f t="shared" si="69"/>
        <v>0</v>
      </c>
      <c r="W142" s="63">
        <f t="shared" si="70"/>
        <v>0</v>
      </c>
      <c r="X142" s="63">
        <f t="shared" si="71"/>
        <v>0</v>
      </c>
      <c r="Y142" s="63">
        <f t="shared" si="72"/>
        <v>0</v>
      </c>
      <c r="Z142" s="63">
        <f t="shared" si="73"/>
        <v>0</v>
      </c>
      <c r="AA142" s="8"/>
    </row>
    <row r="143" spans="1:27" s="9" customFormat="1" ht="21" customHeight="1" x14ac:dyDescent="0.25">
      <c r="A143" s="377"/>
      <c r="B143" s="8"/>
      <c r="C143" s="308"/>
      <c r="D143" s="12"/>
      <c r="E143" s="310"/>
      <c r="F143" s="310"/>
      <c r="G143" s="66"/>
      <c r="H143" s="66"/>
      <c r="I143" s="66"/>
      <c r="J143" s="8">
        <f t="shared" si="66"/>
        <v>0</v>
      </c>
      <c r="K143" s="12"/>
      <c r="L143" s="66"/>
      <c r="M143" s="8">
        <f t="shared" si="67"/>
        <v>0</v>
      </c>
      <c r="N143" s="66"/>
      <c r="O143" s="66"/>
      <c r="P143" s="8">
        <f t="shared" si="68"/>
        <v>18</v>
      </c>
      <c r="Q143" s="67">
        <f t="shared" si="74"/>
        <v>0</v>
      </c>
      <c r="R143" s="67">
        <f t="shared" si="74"/>
        <v>0</v>
      </c>
      <c r="S143" s="67">
        <f t="shared" si="74"/>
        <v>0</v>
      </c>
      <c r="T143" s="67">
        <f t="shared" si="74"/>
        <v>0</v>
      </c>
      <c r="U143" s="67">
        <f t="shared" si="74"/>
        <v>0</v>
      </c>
      <c r="V143" s="63">
        <f t="shared" si="69"/>
        <v>0</v>
      </c>
      <c r="W143" s="63">
        <f t="shared" si="70"/>
        <v>0</v>
      </c>
      <c r="X143" s="63">
        <f t="shared" si="71"/>
        <v>0</v>
      </c>
      <c r="Y143" s="63">
        <f t="shared" si="72"/>
        <v>0</v>
      </c>
      <c r="Z143" s="63">
        <f t="shared" si="73"/>
        <v>0</v>
      </c>
      <c r="AA143" s="8"/>
    </row>
    <row r="144" spans="1:27" s="9" customFormat="1" ht="21" customHeight="1" x14ac:dyDescent="0.25">
      <c r="A144" s="377"/>
      <c r="B144" s="8"/>
      <c r="C144" s="308"/>
      <c r="D144" s="12"/>
      <c r="E144" s="310"/>
      <c r="F144" s="310"/>
      <c r="G144" s="66"/>
      <c r="H144" s="66"/>
      <c r="I144" s="66"/>
      <c r="J144" s="8">
        <f t="shared" si="66"/>
        <v>0</v>
      </c>
      <c r="K144" s="12"/>
      <c r="L144" s="66"/>
      <c r="M144" s="8">
        <f t="shared" si="67"/>
        <v>0</v>
      </c>
      <c r="N144" s="66"/>
      <c r="O144" s="66"/>
      <c r="P144" s="8">
        <f t="shared" si="68"/>
        <v>18</v>
      </c>
      <c r="Q144" s="67">
        <f t="shared" si="74"/>
        <v>0</v>
      </c>
      <c r="R144" s="67">
        <f t="shared" si="74"/>
        <v>0</v>
      </c>
      <c r="S144" s="67">
        <f t="shared" si="74"/>
        <v>0</v>
      </c>
      <c r="T144" s="67">
        <f t="shared" si="74"/>
        <v>0</v>
      </c>
      <c r="U144" s="67">
        <f t="shared" si="74"/>
        <v>0</v>
      </c>
      <c r="V144" s="63">
        <f t="shared" si="69"/>
        <v>0</v>
      </c>
      <c r="W144" s="63">
        <f t="shared" si="70"/>
        <v>0</v>
      </c>
      <c r="X144" s="63">
        <f t="shared" si="71"/>
        <v>0</v>
      </c>
      <c r="Y144" s="63">
        <f t="shared" si="72"/>
        <v>0</v>
      </c>
      <c r="Z144" s="63">
        <f t="shared" si="73"/>
        <v>0</v>
      </c>
      <c r="AA144" s="8"/>
    </row>
    <row r="145" spans="1:27" s="9" customFormat="1" ht="21" customHeight="1" x14ac:dyDescent="0.25">
      <c r="A145" s="377"/>
      <c r="B145" s="8"/>
      <c r="C145" s="308"/>
      <c r="D145" s="12"/>
      <c r="E145" s="310"/>
      <c r="F145" s="310"/>
      <c r="G145" s="66"/>
      <c r="H145" s="66"/>
      <c r="I145" s="66"/>
      <c r="J145" s="8">
        <f t="shared" si="66"/>
        <v>0</v>
      </c>
      <c r="K145" s="12"/>
      <c r="L145" s="66"/>
      <c r="M145" s="8">
        <f t="shared" si="67"/>
        <v>0</v>
      </c>
      <c r="N145" s="66"/>
      <c r="O145" s="66"/>
      <c r="P145" s="8">
        <f t="shared" si="68"/>
        <v>18</v>
      </c>
      <c r="Q145" s="67">
        <f t="shared" si="74"/>
        <v>0</v>
      </c>
      <c r="R145" s="67">
        <f t="shared" si="74"/>
        <v>0</v>
      </c>
      <c r="S145" s="67">
        <f t="shared" si="74"/>
        <v>0</v>
      </c>
      <c r="T145" s="67">
        <f t="shared" si="74"/>
        <v>0</v>
      </c>
      <c r="U145" s="67">
        <f t="shared" si="74"/>
        <v>0</v>
      </c>
      <c r="V145" s="63">
        <f t="shared" si="69"/>
        <v>0</v>
      </c>
      <c r="W145" s="63">
        <f t="shared" si="70"/>
        <v>0</v>
      </c>
      <c r="X145" s="63">
        <f t="shared" si="71"/>
        <v>0</v>
      </c>
      <c r="Y145" s="63">
        <f t="shared" si="72"/>
        <v>0</v>
      </c>
      <c r="Z145" s="63">
        <f t="shared" si="73"/>
        <v>0</v>
      </c>
      <c r="AA145" s="8"/>
    </row>
    <row r="146" spans="1:27" s="9" customFormat="1" ht="21" customHeight="1" x14ac:dyDescent="0.25">
      <c r="A146" s="377"/>
      <c r="B146" s="8"/>
      <c r="C146" s="308"/>
      <c r="D146" s="12"/>
      <c r="E146" s="310"/>
      <c r="F146" s="310"/>
      <c r="G146" s="66"/>
      <c r="H146" s="66"/>
      <c r="I146" s="66"/>
      <c r="J146" s="8">
        <f t="shared" si="66"/>
        <v>0</v>
      </c>
      <c r="K146" s="12"/>
      <c r="L146" s="66"/>
      <c r="M146" s="8">
        <f t="shared" si="67"/>
        <v>0</v>
      </c>
      <c r="N146" s="66"/>
      <c r="O146" s="66"/>
      <c r="P146" s="8">
        <f t="shared" si="68"/>
        <v>18</v>
      </c>
      <c r="Q146" s="67">
        <f t="shared" si="74"/>
        <v>0</v>
      </c>
      <c r="R146" s="67">
        <f t="shared" si="74"/>
        <v>0</v>
      </c>
      <c r="S146" s="67">
        <f t="shared" si="74"/>
        <v>0</v>
      </c>
      <c r="T146" s="67">
        <f t="shared" si="74"/>
        <v>0</v>
      </c>
      <c r="U146" s="67">
        <f t="shared" si="74"/>
        <v>0</v>
      </c>
      <c r="V146" s="63">
        <f t="shared" si="69"/>
        <v>0</v>
      </c>
      <c r="W146" s="63">
        <f t="shared" si="70"/>
        <v>0</v>
      </c>
      <c r="X146" s="63">
        <f t="shared" si="71"/>
        <v>0</v>
      </c>
      <c r="Y146" s="63">
        <f t="shared" si="72"/>
        <v>0</v>
      </c>
      <c r="Z146" s="63">
        <f t="shared" si="73"/>
        <v>0</v>
      </c>
      <c r="AA146" s="8"/>
    </row>
    <row r="147" spans="1:27" s="9" customFormat="1" ht="21" customHeight="1" x14ac:dyDescent="0.25">
      <c r="A147" s="377"/>
      <c r="B147" s="8"/>
      <c r="C147" s="308"/>
      <c r="D147" s="12"/>
      <c r="E147" s="310"/>
      <c r="F147" s="310"/>
      <c r="G147" s="66"/>
      <c r="H147" s="66"/>
      <c r="I147" s="66"/>
      <c r="J147" s="8">
        <f t="shared" si="66"/>
        <v>0</v>
      </c>
      <c r="K147" s="12"/>
      <c r="L147" s="66"/>
      <c r="M147" s="8">
        <f t="shared" si="67"/>
        <v>0</v>
      </c>
      <c r="N147" s="66"/>
      <c r="O147" s="66"/>
      <c r="P147" s="8">
        <f t="shared" si="68"/>
        <v>18</v>
      </c>
      <c r="Q147" s="67">
        <f t="shared" si="74"/>
        <v>0</v>
      </c>
      <c r="R147" s="67">
        <f t="shared" si="74"/>
        <v>0</v>
      </c>
      <c r="S147" s="67">
        <f t="shared" si="74"/>
        <v>0</v>
      </c>
      <c r="T147" s="67">
        <f t="shared" si="74"/>
        <v>0</v>
      </c>
      <c r="U147" s="67">
        <f t="shared" si="74"/>
        <v>0</v>
      </c>
      <c r="V147" s="63">
        <f t="shared" si="69"/>
        <v>0</v>
      </c>
      <c r="W147" s="63">
        <f t="shared" si="70"/>
        <v>0</v>
      </c>
      <c r="X147" s="63">
        <f t="shared" si="71"/>
        <v>0</v>
      </c>
      <c r="Y147" s="63">
        <f t="shared" si="72"/>
        <v>0</v>
      </c>
      <c r="Z147" s="63">
        <f t="shared" si="73"/>
        <v>0</v>
      </c>
      <c r="AA147" s="8"/>
    </row>
    <row r="148" spans="1:27" s="9" customFormat="1" ht="21" customHeight="1" x14ac:dyDescent="0.25">
      <c r="A148" s="377"/>
      <c r="B148" s="8"/>
      <c r="C148" s="308"/>
      <c r="D148" s="12"/>
      <c r="E148" s="310"/>
      <c r="F148" s="310"/>
      <c r="G148" s="66"/>
      <c r="H148" s="66"/>
      <c r="I148" s="66"/>
      <c r="J148" s="8">
        <f t="shared" si="66"/>
        <v>0</v>
      </c>
      <c r="K148" s="12"/>
      <c r="L148" s="66"/>
      <c r="M148" s="8">
        <f t="shared" si="67"/>
        <v>0</v>
      </c>
      <c r="N148" s="66"/>
      <c r="O148" s="66"/>
      <c r="P148" s="8">
        <f t="shared" si="68"/>
        <v>18</v>
      </c>
      <c r="Q148" s="67">
        <f t="shared" si="74"/>
        <v>0</v>
      </c>
      <c r="R148" s="67">
        <f t="shared" si="74"/>
        <v>0</v>
      </c>
      <c r="S148" s="67">
        <f t="shared" si="74"/>
        <v>0</v>
      </c>
      <c r="T148" s="67">
        <f t="shared" si="74"/>
        <v>0</v>
      </c>
      <c r="U148" s="67">
        <f t="shared" si="74"/>
        <v>0</v>
      </c>
      <c r="V148" s="63">
        <f t="shared" si="69"/>
        <v>0</v>
      </c>
      <c r="W148" s="63">
        <f t="shared" si="70"/>
        <v>0</v>
      </c>
      <c r="X148" s="63">
        <f t="shared" si="71"/>
        <v>0</v>
      </c>
      <c r="Y148" s="63">
        <f t="shared" si="72"/>
        <v>0</v>
      </c>
      <c r="Z148" s="63">
        <f t="shared" si="73"/>
        <v>0</v>
      </c>
      <c r="AA148" s="8"/>
    </row>
    <row r="149" spans="1:27" s="9" customFormat="1" ht="21" customHeight="1" x14ac:dyDescent="0.25">
      <c r="A149" s="377"/>
      <c r="B149" s="8"/>
      <c r="C149" s="308"/>
      <c r="D149" s="12"/>
      <c r="E149" s="310"/>
      <c r="F149" s="310"/>
      <c r="G149" s="66"/>
      <c r="H149" s="66"/>
      <c r="I149" s="66"/>
      <c r="J149" s="8">
        <f t="shared" si="66"/>
        <v>0</v>
      </c>
      <c r="K149" s="12"/>
      <c r="L149" s="66"/>
      <c r="M149" s="8">
        <f t="shared" si="67"/>
        <v>0</v>
      </c>
      <c r="N149" s="66"/>
      <c r="O149" s="66"/>
      <c r="P149" s="8">
        <f t="shared" si="68"/>
        <v>18</v>
      </c>
      <c r="Q149" s="67">
        <f t="shared" si="74"/>
        <v>0</v>
      </c>
      <c r="R149" s="67">
        <f t="shared" si="74"/>
        <v>0</v>
      </c>
      <c r="S149" s="67">
        <f t="shared" si="74"/>
        <v>0</v>
      </c>
      <c r="T149" s="67">
        <f t="shared" si="74"/>
        <v>0</v>
      </c>
      <c r="U149" s="67">
        <f t="shared" si="74"/>
        <v>0</v>
      </c>
      <c r="V149" s="63">
        <f t="shared" si="69"/>
        <v>0</v>
      </c>
      <c r="W149" s="63">
        <f t="shared" si="70"/>
        <v>0</v>
      </c>
      <c r="X149" s="63">
        <f t="shared" si="71"/>
        <v>0</v>
      </c>
      <c r="Y149" s="63">
        <f t="shared" si="72"/>
        <v>0</v>
      </c>
      <c r="Z149" s="63">
        <f t="shared" si="73"/>
        <v>0</v>
      </c>
      <c r="AA149" s="8"/>
    </row>
    <row r="150" spans="1:27" s="9" customFormat="1" ht="21" customHeight="1" x14ac:dyDescent="0.25">
      <c r="A150" s="377"/>
      <c r="B150" s="8"/>
      <c r="C150" s="308"/>
      <c r="D150" s="12"/>
      <c r="E150" s="310"/>
      <c r="F150" s="310"/>
      <c r="G150" s="66"/>
      <c r="H150" s="66"/>
      <c r="I150" s="66"/>
      <c r="J150" s="8">
        <f t="shared" si="66"/>
        <v>0</v>
      </c>
      <c r="K150" s="12"/>
      <c r="L150" s="66"/>
      <c r="M150" s="8">
        <f t="shared" si="67"/>
        <v>0</v>
      </c>
      <c r="N150" s="66"/>
      <c r="O150" s="66"/>
      <c r="P150" s="8">
        <f t="shared" si="68"/>
        <v>18</v>
      </c>
      <c r="Q150" s="67">
        <f t="shared" si="74"/>
        <v>0</v>
      </c>
      <c r="R150" s="67">
        <f t="shared" si="74"/>
        <v>0</v>
      </c>
      <c r="S150" s="67">
        <f t="shared" si="74"/>
        <v>0</v>
      </c>
      <c r="T150" s="67">
        <f t="shared" si="74"/>
        <v>0</v>
      </c>
      <c r="U150" s="67">
        <f t="shared" si="74"/>
        <v>0</v>
      </c>
      <c r="V150" s="63">
        <f t="shared" si="69"/>
        <v>0</v>
      </c>
      <c r="W150" s="63">
        <f t="shared" si="70"/>
        <v>0</v>
      </c>
      <c r="X150" s="63">
        <f t="shared" si="71"/>
        <v>0</v>
      </c>
      <c r="Y150" s="63">
        <f t="shared" si="72"/>
        <v>0</v>
      </c>
      <c r="Z150" s="63">
        <f t="shared" si="73"/>
        <v>0</v>
      </c>
      <c r="AA150" s="8"/>
    </row>
    <row r="151" spans="1:27" s="9" customFormat="1" ht="21" customHeight="1" x14ac:dyDescent="0.25">
      <c r="A151" s="377"/>
      <c r="B151" s="8"/>
      <c r="C151" s="308"/>
      <c r="D151" s="12"/>
      <c r="E151" s="310"/>
      <c r="F151" s="310"/>
      <c r="G151" s="66"/>
      <c r="H151" s="66"/>
      <c r="I151" s="66"/>
      <c r="J151" s="8">
        <f t="shared" si="66"/>
        <v>0</v>
      </c>
      <c r="K151" s="12"/>
      <c r="L151" s="66"/>
      <c r="M151" s="8">
        <f t="shared" si="67"/>
        <v>0</v>
      </c>
      <c r="N151" s="66"/>
      <c r="O151" s="66"/>
      <c r="P151" s="8">
        <f t="shared" si="68"/>
        <v>18</v>
      </c>
      <c r="Q151" s="67">
        <f t="shared" si="74"/>
        <v>0</v>
      </c>
      <c r="R151" s="67">
        <f t="shared" si="74"/>
        <v>0</v>
      </c>
      <c r="S151" s="67">
        <f t="shared" si="74"/>
        <v>0</v>
      </c>
      <c r="T151" s="67">
        <f t="shared" si="74"/>
        <v>0</v>
      </c>
      <c r="U151" s="67">
        <f t="shared" si="74"/>
        <v>0</v>
      </c>
      <c r="V151" s="63">
        <f t="shared" si="69"/>
        <v>0</v>
      </c>
      <c r="W151" s="63">
        <f t="shared" si="70"/>
        <v>0</v>
      </c>
      <c r="X151" s="63">
        <f t="shared" si="71"/>
        <v>0</v>
      </c>
      <c r="Y151" s="63">
        <f t="shared" si="72"/>
        <v>0</v>
      </c>
      <c r="Z151" s="63">
        <f t="shared" si="73"/>
        <v>0</v>
      </c>
      <c r="AA151" s="8"/>
    </row>
    <row r="152" spans="1:27" s="9" customFormat="1" ht="21" customHeight="1" x14ac:dyDescent="0.25">
      <c r="A152" s="377"/>
      <c r="B152" s="8"/>
      <c r="C152" s="308"/>
      <c r="D152" s="12"/>
      <c r="E152" s="310"/>
      <c r="F152" s="310"/>
      <c r="G152" s="66"/>
      <c r="H152" s="66"/>
      <c r="I152" s="66"/>
      <c r="J152" s="8">
        <f t="shared" si="66"/>
        <v>0</v>
      </c>
      <c r="K152" s="12"/>
      <c r="L152" s="66"/>
      <c r="M152" s="8">
        <f t="shared" si="67"/>
        <v>0</v>
      </c>
      <c r="N152" s="66"/>
      <c r="O152" s="66"/>
      <c r="P152" s="8">
        <f t="shared" si="68"/>
        <v>18</v>
      </c>
      <c r="Q152" s="67">
        <f t="shared" si="74"/>
        <v>0</v>
      </c>
      <c r="R152" s="67">
        <f t="shared" si="74"/>
        <v>0</v>
      </c>
      <c r="S152" s="67">
        <f t="shared" si="74"/>
        <v>0</v>
      </c>
      <c r="T152" s="67">
        <f t="shared" si="74"/>
        <v>0</v>
      </c>
      <c r="U152" s="67">
        <f t="shared" si="74"/>
        <v>0</v>
      </c>
      <c r="V152" s="63">
        <f t="shared" si="69"/>
        <v>0</v>
      </c>
      <c r="W152" s="63">
        <f t="shared" si="70"/>
        <v>0</v>
      </c>
      <c r="X152" s="63">
        <f t="shared" si="71"/>
        <v>0</v>
      </c>
      <c r="Y152" s="63">
        <f t="shared" si="72"/>
        <v>0</v>
      </c>
      <c r="Z152" s="63">
        <f t="shared" si="73"/>
        <v>0</v>
      </c>
      <c r="AA152" s="8"/>
    </row>
    <row r="153" spans="1:27" s="9" customFormat="1" ht="21" customHeight="1" x14ac:dyDescent="0.25">
      <c r="A153" s="377"/>
      <c r="B153" s="8"/>
      <c r="C153" s="308"/>
      <c r="D153" s="12"/>
      <c r="E153" s="310"/>
      <c r="F153" s="310"/>
      <c r="G153" s="66"/>
      <c r="H153" s="66"/>
      <c r="I153" s="66"/>
      <c r="J153" s="8">
        <f t="shared" si="66"/>
        <v>0</v>
      </c>
      <c r="K153" s="12"/>
      <c r="L153" s="66"/>
      <c r="M153" s="8">
        <f t="shared" si="67"/>
        <v>0</v>
      </c>
      <c r="N153" s="66"/>
      <c r="O153" s="66"/>
      <c r="P153" s="8">
        <f t="shared" si="68"/>
        <v>18</v>
      </c>
      <c r="Q153" s="67">
        <f t="shared" si="74"/>
        <v>0</v>
      </c>
      <c r="R153" s="67">
        <f t="shared" si="74"/>
        <v>0</v>
      </c>
      <c r="S153" s="67">
        <f t="shared" si="74"/>
        <v>0</v>
      </c>
      <c r="T153" s="67">
        <f t="shared" si="74"/>
        <v>0</v>
      </c>
      <c r="U153" s="67">
        <f t="shared" si="74"/>
        <v>0</v>
      </c>
      <c r="V153" s="63">
        <f t="shared" si="69"/>
        <v>0</v>
      </c>
      <c r="W153" s="63">
        <f t="shared" si="70"/>
        <v>0</v>
      </c>
      <c r="X153" s="63">
        <f t="shared" si="71"/>
        <v>0</v>
      </c>
      <c r="Y153" s="63">
        <f t="shared" si="72"/>
        <v>0</v>
      </c>
      <c r="Z153" s="63">
        <f t="shared" si="73"/>
        <v>0</v>
      </c>
      <c r="AA153" s="8"/>
    </row>
    <row r="154" spans="1:27" s="9" customFormat="1" ht="21" customHeight="1" x14ac:dyDescent="0.25">
      <c r="A154" s="377"/>
      <c r="B154" s="8"/>
      <c r="C154" s="308"/>
      <c r="D154" s="12"/>
      <c r="E154" s="310"/>
      <c r="F154" s="310"/>
      <c r="G154" s="66"/>
      <c r="H154" s="66"/>
      <c r="I154" s="66"/>
      <c r="J154" s="8">
        <f t="shared" si="66"/>
        <v>0</v>
      </c>
      <c r="K154" s="12"/>
      <c r="L154" s="66"/>
      <c r="M154" s="8">
        <f t="shared" si="67"/>
        <v>0</v>
      </c>
      <c r="N154" s="66"/>
      <c r="O154" s="66"/>
      <c r="P154" s="8">
        <f t="shared" si="68"/>
        <v>18</v>
      </c>
      <c r="Q154" s="67">
        <f t="shared" si="74"/>
        <v>0</v>
      </c>
      <c r="R154" s="67">
        <f t="shared" si="74"/>
        <v>0</v>
      </c>
      <c r="S154" s="67">
        <f t="shared" si="74"/>
        <v>0</v>
      </c>
      <c r="T154" s="67">
        <f t="shared" si="74"/>
        <v>0</v>
      </c>
      <c r="U154" s="67">
        <f t="shared" si="74"/>
        <v>0</v>
      </c>
      <c r="V154" s="63">
        <f t="shared" si="69"/>
        <v>0</v>
      </c>
      <c r="W154" s="63">
        <f t="shared" si="70"/>
        <v>0</v>
      </c>
      <c r="X154" s="63">
        <f t="shared" si="71"/>
        <v>0</v>
      </c>
      <c r="Y154" s="63">
        <f t="shared" si="72"/>
        <v>0</v>
      </c>
      <c r="Z154" s="63">
        <f t="shared" si="73"/>
        <v>0</v>
      </c>
      <c r="AA154" s="8"/>
    </row>
    <row r="155" spans="1:27" s="9" customFormat="1" ht="21" customHeight="1" x14ac:dyDescent="0.25">
      <c r="A155" s="377"/>
      <c r="B155" s="8"/>
      <c r="C155" s="308"/>
      <c r="D155" s="12"/>
      <c r="E155" s="310"/>
      <c r="F155" s="310"/>
      <c r="G155" s="66"/>
      <c r="H155" s="66"/>
      <c r="I155" s="66"/>
      <c r="J155" s="8">
        <f t="shared" si="66"/>
        <v>0</v>
      </c>
      <c r="K155" s="12"/>
      <c r="L155" s="66"/>
      <c r="M155" s="8">
        <f t="shared" si="67"/>
        <v>0</v>
      </c>
      <c r="N155" s="66"/>
      <c r="O155" s="66"/>
      <c r="P155" s="8">
        <f t="shared" si="68"/>
        <v>18</v>
      </c>
      <c r="Q155" s="67">
        <f t="shared" si="74"/>
        <v>0</v>
      </c>
      <c r="R155" s="67">
        <f t="shared" si="74"/>
        <v>0</v>
      </c>
      <c r="S155" s="67">
        <f t="shared" si="74"/>
        <v>0</v>
      </c>
      <c r="T155" s="67">
        <f t="shared" si="74"/>
        <v>0</v>
      </c>
      <c r="U155" s="67">
        <f t="shared" si="74"/>
        <v>0</v>
      </c>
      <c r="V155" s="63">
        <f t="shared" si="69"/>
        <v>0</v>
      </c>
      <c r="W155" s="63">
        <f t="shared" si="70"/>
        <v>0</v>
      </c>
      <c r="X155" s="63">
        <f t="shared" si="71"/>
        <v>0</v>
      </c>
      <c r="Y155" s="63">
        <f t="shared" si="72"/>
        <v>0</v>
      </c>
      <c r="Z155" s="63">
        <f t="shared" si="73"/>
        <v>0</v>
      </c>
      <c r="AA155" s="8"/>
    </row>
    <row r="156" spans="1:27" s="9" customFormat="1" ht="21" customHeight="1" x14ac:dyDescent="0.25">
      <c r="A156" s="377"/>
      <c r="B156" s="8"/>
      <c r="C156" s="308"/>
      <c r="D156" s="12"/>
      <c r="E156" s="310"/>
      <c r="F156" s="310"/>
      <c r="G156" s="66"/>
      <c r="H156" s="66"/>
      <c r="I156" s="66"/>
      <c r="J156" s="8">
        <f t="shared" si="66"/>
        <v>0</v>
      </c>
      <c r="K156" s="12"/>
      <c r="L156" s="66"/>
      <c r="M156" s="8">
        <f t="shared" si="67"/>
        <v>0</v>
      </c>
      <c r="N156" s="66"/>
      <c r="O156" s="66"/>
      <c r="P156" s="8">
        <f t="shared" si="68"/>
        <v>18</v>
      </c>
      <c r="Q156" s="67">
        <f t="shared" si="74"/>
        <v>0</v>
      </c>
      <c r="R156" s="67">
        <f t="shared" si="74"/>
        <v>0</v>
      </c>
      <c r="S156" s="67">
        <f t="shared" si="74"/>
        <v>0</v>
      </c>
      <c r="T156" s="67">
        <f t="shared" si="74"/>
        <v>0</v>
      </c>
      <c r="U156" s="67">
        <f t="shared" si="74"/>
        <v>0</v>
      </c>
      <c r="V156" s="63">
        <f t="shared" si="69"/>
        <v>0</v>
      </c>
      <c r="W156" s="63">
        <f t="shared" si="70"/>
        <v>0</v>
      </c>
      <c r="X156" s="63">
        <f t="shared" si="71"/>
        <v>0</v>
      </c>
      <c r="Y156" s="63">
        <f t="shared" si="72"/>
        <v>0</v>
      </c>
      <c r="Z156" s="63">
        <f t="shared" si="73"/>
        <v>0</v>
      </c>
      <c r="AA156" s="8"/>
    </row>
    <row r="157" spans="1:27" s="9" customFormat="1" ht="21" customHeight="1" x14ac:dyDescent="0.25">
      <c r="A157" s="377"/>
      <c r="B157" s="8"/>
      <c r="C157" s="308"/>
      <c r="D157" s="12"/>
      <c r="E157" s="310"/>
      <c r="F157" s="310"/>
      <c r="G157" s="66"/>
      <c r="H157" s="66"/>
      <c r="I157" s="66"/>
      <c r="J157" s="8">
        <f t="shared" si="66"/>
        <v>0</v>
      </c>
      <c r="K157" s="12"/>
      <c r="L157" s="66"/>
      <c r="M157" s="8">
        <f t="shared" si="67"/>
        <v>0</v>
      </c>
      <c r="N157" s="66"/>
      <c r="O157" s="66"/>
      <c r="P157" s="8">
        <f t="shared" si="68"/>
        <v>18</v>
      </c>
      <c r="Q157" s="67">
        <f t="shared" si="74"/>
        <v>0</v>
      </c>
      <c r="R157" s="67">
        <f t="shared" si="74"/>
        <v>0</v>
      </c>
      <c r="S157" s="67">
        <f t="shared" si="74"/>
        <v>0</v>
      </c>
      <c r="T157" s="67">
        <f t="shared" si="74"/>
        <v>0</v>
      </c>
      <c r="U157" s="67">
        <f t="shared" si="74"/>
        <v>0</v>
      </c>
      <c r="V157" s="63">
        <f t="shared" si="69"/>
        <v>0</v>
      </c>
      <c r="W157" s="63">
        <f t="shared" si="70"/>
        <v>0</v>
      </c>
      <c r="X157" s="63">
        <f t="shared" si="71"/>
        <v>0</v>
      </c>
      <c r="Y157" s="63">
        <f t="shared" si="72"/>
        <v>0</v>
      </c>
      <c r="Z157" s="63">
        <f t="shared" si="73"/>
        <v>0</v>
      </c>
      <c r="AA157" s="8"/>
    </row>
    <row r="158" spans="1:27" s="222" customFormat="1" ht="21" customHeight="1" x14ac:dyDescent="0.25">
      <c r="A158" s="378"/>
      <c r="B158" s="105"/>
      <c r="C158" s="308"/>
      <c r="D158" s="105"/>
      <c r="E158" s="310"/>
      <c r="F158" s="310"/>
      <c r="G158" s="66"/>
      <c r="H158" s="66"/>
      <c r="I158" s="66"/>
      <c r="J158" s="8">
        <f t="shared" si="66"/>
        <v>0</v>
      </c>
      <c r="K158" s="105"/>
      <c r="L158" s="66"/>
      <c r="M158" s="8">
        <f t="shared" si="67"/>
        <v>0</v>
      </c>
      <c r="N158" s="66"/>
      <c r="O158" s="66"/>
      <c r="P158" s="8">
        <f t="shared" si="68"/>
        <v>18</v>
      </c>
      <c r="Q158" s="67">
        <f t="shared" si="74"/>
        <v>0</v>
      </c>
      <c r="R158" s="67">
        <f t="shared" si="74"/>
        <v>0</v>
      </c>
      <c r="S158" s="67">
        <f t="shared" si="74"/>
        <v>0</v>
      </c>
      <c r="T158" s="67">
        <f t="shared" si="74"/>
        <v>0</v>
      </c>
      <c r="U158" s="67">
        <f t="shared" si="74"/>
        <v>0</v>
      </c>
      <c r="V158" s="63">
        <f t="shared" si="69"/>
        <v>0</v>
      </c>
      <c r="W158" s="63">
        <f t="shared" si="70"/>
        <v>0</v>
      </c>
      <c r="X158" s="63">
        <f t="shared" si="71"/>
        <v>0</v>
      </c>
      <c r="Y158" s="63">
        <f t="shared" si="72"/>
        <v>0</v>
      </c>
      <c r="Z158" s="63">
        <f t="shared" si="73"/>
        <v>0</v>
      </c>
      <c r="AA158" s="105"/>
    </row>
    <row r="159" spans="1:27" s="9" customFormat="1" ht="21" customHeight="1" x14ac:dyDescent="0.25">
      <c r="A159" s="377"/>
      <c r="B159" s="8"/>
      <c r="C159" s="308"/>
      <c r="D159" s="12"/>
      <c r="E159" s="310"/>
      <c r="F159" s="310"/>
      <c r="G159" s="66"/>
      <c r="H159" s="66"/>
      <c r="I159" s="66"/>
      <c r="J159" s="8">
        <f t="shared" si="66"/>
        <v>0</v>
      </c>
      <c r="K159" s="12"/>
      <c r="L159" s="66"/>
      <c r="M159" s="8">
        <f t="shared" si="67"/>
        <v>0</v>
      </c>
      <c r="N159" s="66"/>
      <c r="O159" s="66"/>
      <c r="P159" s="8">
        <f t="shared" si="68"/>
        <v>18</v>
      </c>
      <c r="Q159" s="67">
        <f t="shared" si="74"/>
        <v>0</v>
      </c>
      <c r="R159" s="67">
        <f t="shared" si="74"/>
        <v>0</v>
      </c>
      <c r="S159" s="67">
        <f t="shared" si="74"/>
        <v>0</v>
      </c>
      <c r="T159" s="67">
        <f t="shared" si="74"/>
        <v>0</v>
      </c>
      <c r="U159" s="67">
        <f t="shared" si="74"/>
        <v>0</v>
      </c>
      <c r="V159" s="63">
        <f t="shared" si="69"/>
        <v>0</v>
      </c>
      <c r="W159" s="63">
        <f t="shared" si="70"/>
        <v>0</v>
      </c>
      <c r="X159" s="63">
        <f t="shared" si="71"/>
        <v>0</v>
      </c>
      <c r="Y159" s="63">
        <f t="shared" si="72"/>
        <v>0</v>
      </c>
      <c r="Z159" s="63">
        <f t="shared" si="73"/>
        <v>0</v>
      </c>
      <c r="AA159" s="8"/>
    </row>
    <row r="160" spans="1:27" s="222" customFormat="1" ht="21" customHeight="1" x14ac:dyDescent="0.25">
      <c r="A160" s="378"/>
      <c r="B160" s="105"/>
      <c r="C160" s="308"/>
      <c r="D160" s="105"/>
      <c r="E160" s="310"/>
      <c r="F160" s="310"/>
      <c r="G160" s="66"/>
      <c r="H160" s="66"/>
      <c r="I160" s="66"/>
      <c r="J160" s="8">
        <f t="shared" si="66"/>
        <v>0</v>
      </c>
      <c r="K160" s="105"/>
      <c r="L160" s="66"/>
      <c r="M160" s="8">
        <f t="shared" si="67"/>
        <v>0</v>
      </c>
      <c r="N160" s="66"/>
      <c r="O160" s="66"/>
      <c r="P160" s="8">
        <f t="shared" si="68"/>
        <v>18</v>
      </c>
      <c r="Q160" s="67">
        <f t="shared" si="74"/>
        <v>0</v>
      </c>
      <c r="R160" s="67">
        <f t="shared" si="74"/>
        <v>0</v>
      </c>
      <c r="S160" s="67">
        <f t="shared" si="74"/>
        <v>0</v>
      </c>
      <c r="T160" s="67">
        <f t="shared" si="74"/>
        <v>0</v>
      </c>
      <c r="U160" s="67">
        <f t="shared" si="74"/>
        <v>0</v>
      </c>
      <c r="V160" s="63">
        <f t="shared" si="69"/>
        <v>0</v>
      </c>
      <c r="W160" s="63">
        <f t="shared" si="70"/>
        <v>0</v>
      </c>
      <c r="X160" s="63">
        <f t="shared" si="71"/>
        <v>0</v>
      </c>
      <c r="Y160" s="63">
        <f t="shared" si="72"/>
        <v>0</v>
      </c>
      <c r="Z160" s="63">
        <f t="shared" si="73"/>
        <v>0</v>
      </c>
      <c r="AA160" s="105"/>
    </row>
    <row r="161" spans="1:27" s="9" customFormat="1" ht="21" customHeight="1" x14ac:dyDescent="0.25">
      <c r="A161" s="377"/>
      <c r="B161" s="8"/>
      <c r="C161" s="308"/>
      <c r="D161" s="12"/>
      <c r="E161" s="310"/>
      <c r="F161" s="310"/>
      <c r="G161" s="66"/>
      <c r="H161" s="66"/>
      <c r="I161" s="66"/>
      <c r="J161" s="8">
        <f t="shared" si="66"/>
        <v>0</v>
      </c>
      <c r="K161" s="12"/>
      <c r="L161" s="66"/>
      <c r="M161" s="8">
        <f t="shared" si="67"/>
        <v>0</v>
      </c>
      <c r="N161" s="66"/>
      <c r="O161" s="66"/>
      <c r="P161" s="8">
        <f t="shared" si="68"/>
        <v>18</v>
      </c>
      <c r="Q161" s="67">
        <f t="shared" si="74"/>
        <v>0</v>
      </c>
      <c r="R161" s="67">
        <f t="shared" si="74"/>
        <v>0</v>
      </c>
      <c r="S161" s="67">
        <f t="shared" si="74"/>
        <v>0</v>
      </c>
      <c r="T161" s="67">
        <f t="shared" si="74"/>
        <v>0</v>
      </c>
      <c r="U161" s="67">
        <f t="shared" si="74"/>
        <v>0</v>
      </c>
      <c r="V161" s="63">
        <f t="shared" si="69"/>
        <v>0</v>
      </c>
      <c r="W161" s="63">
        <f t="shared" si="70"/>
        <v>0</v>
      </c>
      <c r="X161" s="63">
        <f t="shared" si="71"/>
        <v>0</v>
      </c>
      <c r="Y161" s="63">
        <f t="shared" si="72"/>
        <v>0</v>
      </c>
      <c r="Z161" s="63">
        <f t="shared" si="73"/>
        <v>0</v>
      </c>
      <c r="AA161" s="8"/>
    </row>
    <row r="162" spans="1:27" s="9" customFormat="1" ht="21" customHeight="1" x14ac:dyDescent="0.25">
      <c r="A162" s="377"/>
      <c r="B162" s="8"/>
      <c r="C162" s="308"/>
      <c r="D162" s="12"/>
      <c r="E162" s="310"/>
      <c r="F162" s="310"/>
      <c r="G162" s="66"/>
      <c r="H162" s="66"/>
      <c r="I162" s="66"/>
      <c r="J162" s="8">
        <f t="shared" si="66"/>
        <v>0</v>
      </c>
      <c r="K162" s="12"/>
      <c r="L162" s="66"/>
      <c r="M162" s="8">
        <f t="shared" si="67"/>
        <v>0</v>
      </c>
      <c r="N162" s="66"/>
      <c r="O162" s="66"/>
      <c r="P162" s="8">
        <f t="shared" si="68"/>
        <v>18</v>
      </c>
      <c r="Q162" s="67">
        <f t="shared" si="74"/>
        <v>0</v>
      </c>
      <c r="R162" s="67">
        <f t="shared" si="74"/>
        <v>0</v>
      </c>
      <c r="S162" s="67">
        <f t="shared" si="74"/>
        <v>0</v>
      </c>
      <c r="T162" s="67">
        <f t="shared" si="74"/>
        <v>0</v>
      </c>
      <c r="U162" s="67">
        <f t="shared" si="74"/>
        <v>0</v>
      </c>
      <c r="V162" s="63">
        <f t="shared" si="69"/>
        <v>0</v>
      </c>
      <c r="W162" s="63">
        <f t="shared" si="70"/>
        <v>0</v>
      </c>
      <c r="X162" s="63">
        <f t="shared" si="71"/>
        <v>0</v>
      </c>
      <c r="Y162" s="63">
        <f t="shared" si="72"/>
        <v>0</v>
      </c>
      <c r="Z162" s="63">
        <f t="shared" si="73"/>
        <v>0</v>
      </c>
      <c r="AA162" s="8"/>
    </row>
    <row r="163" spans="1:27" s="9" customFormat="1" ht="21" customHeight="1" x14ac:dyDescent="0.25">
      <c r="A163" s="377"/>
      <c r="B163" s="8"/>
      <c r="C163" s="308"/>
      <c r="D163" s="12"/>
      <c r="E163" s="310"/>
      <c r="F163" s="310"/>
      <c r="G163" s="66"/>
      <c r="H163" s="66"/>
      <c r="I163" s="66"/>
      <c r="J163" s="8">
        <f t="shared" si="66"/>
        <v>0</v>
      </c>
      <c r="K163" s="12"/>
      <c r="L163" s="66"/>
      <c r="M163" s="8">
        <f t="shared" si="67"/>
        <v>0</v>
      </c>
      <c r="N163" s="66"/>
      <c r="O163" s="66"/>
      <c r="P163" s="8">
        <f t="shared" si="68"/>
        <v>18</v>
      </c>
      <c r="Q163" s="67">
        <f t="shared" si="74"/>
        <v>0</v>
      </c>
      <c r="R163" s="67">
        <f t="shared" si="74"/>
        <v>0</v>
      </c>
      <c r="S163" s="67">
        <f t="shared" si="74"/>
        <v>0</v>
      </c>
      <c r="T163" s="67">
        <f t="shared" si="74"/>
        <v>0</v>
      </c>
      <c r="U163" s="67">
        <f t="shared" si="74"/>
        <v>0</v>
      </c>
      <c r="V163" s="63">
        <f t="shared" si="69"/>
        <v>0</v>
      </c>
      <c r="W163" s="63">
        <f t="shared" si="70"/>
        <v>0</v>
      </c>
      <c r="X163" s="63">
        <f t="shared" si="71"/>
        <v>0</v>
      </c>
      <c r="Y163" s="63">
        <f t="shared" si="72"/>
        <v>0</v>
      </c>
      <c r="Z163" s="63">
        <f t="shared" si="73"/>
        <v>0</v>
      </c>
      <c r="AA163" s="8"/>
    </row>
    <row r="164" spans="1:27" s="9" customFormat="1" ht="21" customHeight="1" x14ac:dyDescent="0.25">
      <c r="A164" s="377"/>
      <c r="B164" s="8"/>
      <c r="C164" s="308"/>
      <c r="D164" s="12"/>
      <c r="E164" s="310"/>
      <c r="F164" s="310"/>
      <c r="G164" s="66"/>
      <c r="H164" s="66"/>
      <c r="I164" s="66"/>
      <c r="J164" s="8">
        <f t="shared" si="66"/>
        <v>0</v>
      </c>
      <c r="K164" s="12"/>
      <c r="L164" s="66"/>
      <c r="M164" s="8">
        <f t="shared" si="67"/>
        <v>0</v>
      </c>
      <c r="N164" s="66"/>
      <c r="O164" s="66"/>
      <c r="P164" s="8">
        <f t="shared" si="68"/>
        <v>18</v>
      </c>
      <c r="Q164" s="67">
        <f t="shared" si="74"/>
        <v>0</v>
      </c>
      <c r="R164" s="67">
        <f t="shared" si="74"/>
        <v>0</v>
      </c>
      <c r="S164" s="67">
        <f t="shared" si="74"/>
        <v>0</v>
      </c>
      <c r="T164" s="67">
        <f t="shared" si="74"/>
        <v>0</v>
      </c>
      <c r="U164" s="67">
        <f t="shared" si="74"/>
        <v>0</v>
      </c>
      <c r="V164" s="63">
        <f t="shared" si="69"/>
        <v>0</v>
      </c>
      <c r="W164" s="63">
        <f t="shared" si="70"/>
        <v>0</v>
      </c>
      <c r="X164" s="63">
        <f t="shared" si="71"/>
        <v>0</v>
      </c>
      <c r="Y164" s="63">
        <f t="shared" si="72"/>
        <v>0</v>
      </c>
      <c r="Z164" s="63">
        <f t="shared" si="73"/>
        <v>0</v>
      </c>
      <c r="AA164" s="8"/>
    </row>
    <row r="165" spans="1:27" s="9" customFormat="1" ht="21" customHeight="1" x14ac:dyDescent="0.25">
      <c r="A165" s="377"/>
      <c r="B165" s="8"/>
      <c r="C165" s="308"/>
      <c r="D165" s="12"/>
      <c r="E165" s="310"/>
      <c r="F165" s="310"/>
      <c r="G165" s="66"/>
      <c r="H165" s="66"/>
      <c r="I165" s="66"/>
      <c r="J165" s="8">
        <f t="shared" si="66"/>
        <v>0</v>
      </c>
      <c r="K165" s="12"/>
      <c r="L165" s="66"/>
      <c r="M165" s="8">
        <f t="shared" si="67"/>
        <v>0</v>
      </c>
      <c r="N165" s="66"/>
      <c r="O165" s="66"/>
      <c r="P165" s="8">
        <f t="shared" si="68"/>
        <v>18</v>
      </c>
      <c r="Q165" s="67">
        <f t="shared" si="74"/>
        <v>0</v>
      </c>
      <c r="R165" s="67">
        <f t="shared" si="74"/>
        <v>0</v>
      </c>
      <c r="S165" s="67">
        <f t="shared" si="74"/>
        <v>0</v>
      </c>
      <c r="T165" s="67">
        <f t="shared" si="74"/>
        <v>0</v>
      </c>
      <c r="U165" s="67">
        <f t="shared" si="74"/>
        <v>0</v>
      </c>
      <c r="V165" s="63">
        <f t="shared" si="69"/>
        <v>0</v>
      </c>
      <c r="W165" s="63">
        <f t="shared" si="70"/>
        <v>0</v>
      </c>
      <c r="X165" s="63">
        <f t="shared" si="71"/>
        <v>0</v>
      </c>
      <c r="Y165" s="63">
        <f t="shared" si="72"/>
        <v>0</v>
      </c>
      <c r="Z165" s="63">
        <f t="shared" si="73"/>
        <v>0</v>
      </c>
      <c r="AA165" s="8"/>
    </row>
    <row r="166" spans="1:27" s="9" customFormat="1" ht="21" customHeight="1" x14ac:dyDescent="0.25">
      <c r="A166" s="377"/>
      <c r="B166" s="8"/>
      <c r="C166" s="308"/>
      <c r="D166" s="12"/>
      <c r="E166" s="310"/>
      <c r="F166" s="310"/>
      <c r="G166" s="66"/>
      <c r="H166" s="66"/>
      <c r="I166" s="66"/>
      <c r="J166" s="8">
        <f t="shared" si="66"/>
        <v>0</v>
      </c>
      <c r="K166" s="12"/>
      <c r="L166" s="66"/>
      <c r="M166" s="8">
        <f t="shared" si="67"/>
        <v>0</v>
      </c>
      <c r="N166" s="66"/>
      <c r="O166" s="66"/>
      <c r="P166" s="8">
        <f t="shared" si="68"/>
        <v>18</v>
      </c>
      <c r="Q166" s="67">
        <f t="shared" si="74"/>
        <v>0</v>
      </c>
      <c r="R166" s="67">
        <f t="shared" si="74"/>
        <v>0</v>
      </c>
      <c r="S166" s="67">
        <f t="shared" si="74"/>
        <v>0</v>
      </c>
      <c r="T166" s="67">
        <f t="shared" si="74"/>
        <v>0</v>
      </c>
      <c r="U166" s="67">
        <f t="shared" si="74"/>
        <v>0</v>
      </c>
      <c r="V166" s="63">
        <f t="shared" si="69"/>
        <v>0</v>
      </c>
      <c r="W166" s="63">
        <f t="shared" si="70"/>
        <v>0</v>
      </c>
      <c r="X166" s="63">
        <f t="shared" si="71"/>
        <v>0</v>
      </c>
      <c r="Y166" s="63">
        <f t="shared" si="72"/>
        <v>0</v>
      </c>
      <c r="Z166" s="63">
        <f t="shared" si="73"/>
        <v>0</v>
      </c>
      <c r="AA166" s="8"/>
    </row>
    <row r="167" spans="1:27" s="9" customFormat="1" ht="21" customHeight="1" x14ac:dyDescent="0.25">
      <c r="A167" s="377"/>
      <c r="B167" s="8"/>
      <c r="C167" s="308"/>
      <c r="D167" s="12"/>
      <c r="E167" s="310"/>
      <c r="F167" s="310"/>
      <c r="G167" s="66"/>
      <c r="H167" s="66"/>
      <c r="I167" s="66"/>
      <c r="J167" s="8">
        <f t="shared" si="66"/>
        <v>0</v>
      </c>
      <c r="K167" s="12"/>
      <c r="L167" s="66"/>
      <c r="M167" s="8">
        <f t="shared" si="67"/>
        <v>0</v>
      </c>
      <c r="N167" s="66"/>
      <c r="O167" s="66"/>
      <c r="P167" s="8">
        <f t="shared" si="68"/>
        <v>18</v>
      </c>
      <c r="Q167" s="67">
        <f t="shared" si="74"/>
        <v>0</v>
      </c>
      <c r="R167" s="67">
        <f t="shared" si="74"/>
        <v>0</v>
      </c>
      <c r="S167" s="67">
        <f t="shared" si="74"/>
        <v>0</v>
      </c>
      <c r="T167" s="67">
        <f t="shared" si="74"/>
        <v>0</v>
      </c>
      <c r="U167" s="67">
        <f t="shared" si="74"/>
        <v>0</v>
      </c>
      <c r="V167" s="63">
        <f t="shared" si="69"/>
        <v>0</v>
      </c>
      <c r="W167" s="63">
        <f t="shared" si="70"/>
        <v>0</v>
      </c>
      <c r="X167" s="63">
        <f t="shared" si="71"/>
        <v>0</v>
      </c>
      <c r="Y167" s="63">
        <f t="shared" si="72"/>
        <v>0</v>
      </c>
      <c r="Z167" s="63">
        <f t="shared" si="73"/>
        <v>0</v>
      </c>
      <c r="AA167" s="8"/>
    </row>
    <row r="168" spans="1:27" s="9" customFormat="1" ht="21" customHeight="1" x14ac:dyDescent="0.25">
      <c r="A168" s="377"/>
      <c r="B168" s="8"/>
      <c r="C168" s="308"/>
      <c r="D168" s="12"/>
      <c r="E168" s="310"/>
      <c r="F168" s="310"/>
      <c r="G168" s="66"/>
      <c r="H168" s="66"/>
      <c r="I168" s="66"/>
      <c r="J168" s="8">
        <f t="shared" si="66"/>
        <v>0</v>
      </c>
      <c r="K168" s="12"/>
      <c r="L168" s="66"/>
      <c r="M168" s="8">
        <f t="shared" si="67"/>
        <v>0</v>
      </c>
      <c r="N168" s="66"/>
      <c r="O168" s="66"/>
      <c r="P168" s="8">
        <f t="shared" si="68"/>
        <v>18</v>
      </c>
      <c r="Q168" s="67">
        <f t="shared" si="74"/>
        <v>0</v>
      </c>
      <c r="R168" s="67">
        <f t="shared" si="74"/>
        <v>0</v>
      </c>
      <c r="S168" s="67">
        <f t="shared" si="74"/>
        <v>0</v>
      </c>
      <c r="T168" s="67">
        <f t="shared" si="74"/>
        <v>0</v>
      </c>
      <c r="U168" s="67">
        <f t="shared" si="74"/>
        <v>0</v>
      </c>
      <c r="V168" s="63">
        <f t="shared" si="69"/>
        <v>0</v>
      </c>
      <c r="W168" s="63">
        <f t="shared" si="70"/>
        <v>0</v>
      </c>
      <c r="X168" s="63">
        <f t="shared" si="71"/>
        <v>0</v>
      </c>
      <c r="Y168" s="63">
        <f t="shared" si="72"/>
        <v>0</v>
      </c>
      <c r="Z168" s="63">
        <f t="shared" si="73"/>
        <v>0</v>
      </c>
      <c r="AA168" s="8"/>
    </row>
    <row r="169" spans="1:27" s="9" customFormat="1" ht="21" customHeight="1" x14ac:dyDescent="0.25">
      <c r="A169" s="377"/>
      <c r="B169" s="8"/>
      <c r="C169" s="308"/>
      <c r="D169" s="12"/>
      <c r="E169" s="310"/>
      <c r="F169" s="310"/>
      <c r="G169" s="66"/>
      <c r="H169" s="66"/>
      <c r="I169" s="66"/>
      <c r="J169" s="8">
        <f t="shared" si="66"/>
        <v>0</v>
      </c>
      <c r="K169" s="12"/>
      <c r="L169" s="66"/>
      <c r="M169" s="8">
        <f t="shared" si="67"/>
        <v>0</v>
      </c>
      <c r="N169" s="66"/>
      <c r="O169" s="66"/>
      <c r="P169" s="8">
        <f t="shared" si="68"/>
        <v>18</v>
      </c>
      <c r="Q169" s="67">
        <f t="shared" si="74"/>
        <v>0</v>
      </c>
      <c r="R169" s="67">
        <f t="shared" si="74"/>
        <v>0</v>
      </c>
      <c r="S169" s="67">
        <f t="shared" si="74"/>
        <v>0</v>
      </c>
      <c r="T169" s="67">
        <f t="shared" si="74"/>
        <v>0</v>
      </c>
      <c r="U169" s="67">
        <f t="shared" si="74"/>
        <v>0</v>
      </c>
      <c r="V169" s="63">
        <f t="shared" si="69"/>
        <v>0</v>
      </c>
      <c r="W169" s="63">
        <f t="shared" si="70"/>
        <v>0</v>
      </c>
      <c r="X169" s="63">
        <f t="shared" si="71"/>
        <v>0</v>
      </c>
      <c r="Y169" s="63">
        <f t="shared" si="72"/>
        <v>0</v>
      </c>
      <c r="Z169" s="63">
        <f t="shared" si="73"/>
        <v>0</v>
      </c>
      <c r="AA169" s="8"/>
    </row>
    <row r="170" spans="1:27" s="9" customFormat="1" ht="21" customHeight="1" x14ac:dyDescent="0.25">
      <c r="A170" s="377"/>
      <c r="B170" s="8"/>
      <c r="C170" s="308"/>
      <c r="D170" s="12"/>
      <c r="E170" s="310"/>
      <c r="F170" s="310"/>
      <c r="G170" s="66"/>
      <c r="H170" s="66"/>
      <c r="I170" s="66"/>
      <c r="J170" s="8">
        <f t="shared" si="66"/>
        <v>0</v>
      </c>
      <c r="K170" s="12"/>
      <c r="L170" s="66"/>
      <c r="M170" s="8">
        <f t="shared" si="67"/>
        <v>0</v>
      </c>
      <c r="N170" s="66"/>
      <c r="O170" s="66"/>
      <c r="P170" s="8">
        <f t="shared" si="68"/>
        <v>18</v>
      </c>
      <c r="Q170" s="67">
        <f t="shared" si="74"/>
        <v>0</v>
      </c>
      <c r="R170" s="67">
        <f t="shared" si="74"/>
        <v>0</v>
      </c>
      <c r="S170" s="67">
        <f t="shared" si="74"/>
        <v>0</v>
      </c>
      <c r="T170" s="67">
        <f t="shared" si="74"/>
        <v>0</v>
      </c>
      <c r="U170" s="67">
        <f t="shared" si="74"/>
        <v>0</v>
      </c>
      <c r="V170" s="63">
        <f t="shared" si="69"/>
        <v>0</v>
      </c>
      <c r="W170" s="63">
        <f t="shared" si="70"/>
        <v>0</v>
      </c>
      <c r="X170" s="63">
        <f t="shared" si="71"/>
        <v>0</v>
      </c>
      <c r="Y170" s="63">
        <f t="shared" si="72"/>
        <v>0</v>
      </c>
      <c r="Z170" s="63">
        <f t="shared" si="73"/>
        <v>0</v>
      </c>
      <c r="AA170" s="8"/>
    </row>
    <row r="171" spans="1:27" s="9" customFormat="1" ht="21" customHeight="1" x14ac:dyDescent="0.25">
      <c r="A171" s="377"/>
      <c r="B171" s="8"/>
      <c r="C171" s="308"/>
      <c r="D171" s="12"/>
      <c r="E171" s="310"/>
      <c r="F171" s="310"/>
      <c r="G171" s="66"/>
      <c r="H171" s="66"/>
      <c r="I171" s="66"/>
      <c r="J171" s="8">
        <f t="shared" si="66"/>
        <v>0</v>
      </c>
      <c r="K171" s="12"/>
      <c r="L171" s="66"/>
      <c r="M171" s="8">
        <f t="shared" si="67"/>
        <v>0</v>
      </c>
      <c r="N171" s="66"/>
      <c r="O171" s="66"/>
      <c r="P171" s="8">
        <f t="shared" si="68"/>
        <v>18</v>
      </c>
      <c r="Q171" s="67">
        <f t="shared" si="74"/>
        <v>0</v>
      </c>
      <c r="R171" s="67">
        <f t="shared" si="74"/>
        <v>0</v>
      </c>
      <c r="S171" s="67">
        <f t="shared" si="74"/>
        <v>0</v>
      </c>
      <c r="T171" s="67">
        <f t="shared" si="74"/>
        <v>0</v>
      </c>
      <c r="U171" s="67">
        <f t="shared" si="74"/>
        <v>0</v>
      </c>
      <c r="V171" s="63">
        <f t="shared" si="69"/>
        <v>0</v>
      </c>
      <c r="W171" s="63">
        <f t="shared" si="70"/>
        <v>0</v>
      </c>
      <c r="X171" s="63">
        <f t="shared" si="71"/>
        <v>0</v>
      </c>
      <c r="Y171" s="63">
        <f t="shared" si="72"/>
        <v>0</v>
      </c>
      <c r="Z171" s="63">
        <f t="shared" si="73"/>
        <v>0</v>
      </c>
      <c r="AA171" s="8"/>
    </row>
    <row r="172" spans="1:27" s="9" customFormat="1" ht="21" customHeight="1" x14ac:dyDescent="0.25">
      <c r="A172" s="377"/>
      <c r="B172" s="8"/>
      <c r="C172" s="308"/>
      <c r="D172" s="12"/>
      <c r="E172" s="310"/>
      <c r="F172" s="310"/>
      <c r="G172" s="66"/>
      <c r="H172" s="66"/>
      <c r="I172" s="66"/>
      <c r="J172" s="8">
        <f t="shared" si="66"/>
        <v>0</v>
      </c>
      <c r="K172" s="12"/>
      <c r="L172" s="66"/>
      <c r="M172" s="8">
        <f t="shared" si="67"/>
        <v>0</v>
      </c>
      <c r="N172" s="66"/>
      <c r="O172" s="66"/>
      <c r="P172" s="8">
        <f t="shared" si="68"/>
        <v>18</v>
      </c>
      <c r="Q172" s="67">
        <f t="shared" si="74"/>
        <v>0</v>
      </c>
      <c r="R172" s="67">
        <f t="shared" si="74"/>
        <v>0</v>
      </c>
      <c r="S172" s="67">
        <f t="shared" si="74"/>
        <v>0</v>
      </c>
      <c r="T172" s="67">
        <f t="shared" si="74"/>
        <v>0</v>
      </c>
      <c r="U172" s="67">
        <f t="shared" si="74"/>
        <v>0</v>
      </c>
      <c r="V172" s="63">
        <f t="shared" si="69"/>
        <v>0</v>
      </c>
      <c r="W172" s="63">
        <f t="shared" si="70"/>
        <v>0</v>
      </c>
      <c r="X172" s="63">
        <f t="shared" si="71"/>
        <v>0</v>
      </c>
      <c r="Y172" s="63">
        <f t="shared" si="72"/>
        <v>0</v>
      </c>
      <c r="Z172" s="63">
        <f t="shared" si="73"/>
        <v>0</v>
      </c>
      <c r="AA172" s="8"/>
    </row>
    <row r="173" spans="1:27" s="9" customFormat="1" ht="21" customHeight="1" x14ac:dyDescent="0.25">
      <c r="A173" s="377"/>
      <c r="B173" s="8"/>
      <c r="C173" s="308"/>
      <c r="D173" s="12"/>
      <c r="E173" s="310"/>
      <c r="F173" s="310"/>
      <c r="G173" s="66"/>
      <c r="H173" s="66"/>
      <c r="I173" s="66"/>
      <c r="J173" s="8">
        <f t="shared" si="66"/>
        <v>0</v>
      </c>
      <c r="K173" s="12"/>
      <c r="L173" s="66"/>
      <c r="M173" s="8">
        <f t="shared" si="67"/>
        <v>0</v>
      </c>
      <c r="N173" s="66"/>
      <c r="O173" s="66"/>
      <c r="P173" s="8">
        <f t="shared" si="68"/>
        <v>18</v>
      </c>
      <c r="Q173" s="67">
        <f t="shared" ref="Q173:U190" si="75">IFERROR(IF(AND((Q$194-$P173)/$M173&gt;0,(Q$194-$P173)/$M173&lt;1),(Q$194-$P173)/$M173,IF((Q$194-$P173)/$M173&gt;0,1,0)),0)</f>
        <v>0</v>
      </c>
      <c r="R173" s="67">
        <f t="shared" si="75"/>
        <v>0</v>
      </c>
      <c r="S173" s="67">
        <f t="shared" si="75"/>
        <v>0</v>
      </c>
      <c r="T173" s="67">
        <f t="shared" si="75"/>
        <v>0</v>
      </c>
      <c r="U173" s="67">
        <f t="shared" si="75"/>
        <v>0</v>
      </c>
      <c r="V173" s="63">
        <f t="shared" si="69"/>
        <v>0</v>
      </c>
      <c r="W173" s="63">
        <f t="shared" si="70"/>
        <v>0</v>
      </c>
      <c r="X173" s="63">
        <f t="shared" si="71"/>
        <v>0</v>
      </c>
      <c r="Y173" s="63">
        <f t="shared" si="72"/>
        <v>0</v>
      </c>
      <c r="Z173" s="63">
        <f t="shared" si="73"/>
        <v>0</v>
      </c>
      <c r="AA173" s="8"/>
    </row>
    <row r="174" spans="1:27" s="9" customFormat="1" ht="21" customHeight="1" x14ac:dyDescent="0.25">
      <c r="A174" s="377"/>
      <c r="B174" s="8"/>
      <c r="C174" s="308"/>
      <c r="D174" s="12"/>
      <c r="E174" s="310"/>
      <c r="F174" s="310"/>
      <c r="G174" s="66"/>
      <c r="H174" s="66"/>
      <c r="I174" s="66"/>
      <c r="J174" s="8">
        <f t="shared" si="66"/>
        <v>0</v>
      </c>
      <c r="K174" s="12"/>
      <c r="L174" s="66"/>
      <c r="M174" s="8">
        <f t="shared" si="67"/>
        <v>0</v>
      </c>
      <c r="N174" s="66"/>
      <c r="O174" s="66"/>
      <c r="P174" s="8">
        <f t="shared" si="68"/>
        <v>18</v>
      </c>
      <c r="Q174" s="67">
        <f t="shared" si="75"/>
        <v>0</v>
      </c>
      <c r="R174" s="67">
        <f t="shared" si="75"/>
        <v>0</v>
      </c>
      <c r="S174" s="67">
        <f t="shared" si="75"/>
        <v>0</v>
      </c>
      <c r="T174" s="67">
        <f t="shared" si="75"/>
        <v>0</v>
      </c>
      <c r="U174" s="67">
        <f t="shared" si="75"/>
        <v>0</v>
      </c>
      <c r="V174" s="63">
        <f t="shared" si="69"/>
        <v>0</v>
      </c>
      <c r="W174" s="63">
        <f t="shared" si="70"/>
        <v>0</v>
      </c>
      <c r="X174" s="63">
        <f t="shared" si="71"/>
        <v>0</v>
      </c>
      <c r="Y174" s="63">
        <f t="shared" si="72"/>
        <v>0</v>
      </c>
      <c r="Z174" s="63">
        <f t="shared" si="73"/>
        <v>0</v>
      </c>
      <c r="AA174" s="8"/>
    </row>
    <row r="175" spans="1:27" s="9" customFormat="1" ht="21" customHeight="1" x14ac:dyDescent="0.25">
      <c r="A175" s="377"/>
      <c r="B175" s="8"/>
      <c r="C175" s="308"/>
      <c r="D175" s="12"/>
      <c r="E175" s="310"/>
      <c r="F175" s="310"/>
      <c r="G175" s="66"/>
      <c r="H175" s="66"/>
      <c r="I175" s="66"/>
      <c r="J175" s="8">
        <f t="shared" si="66"/>
        <v>0</v>
      </c>
      <c r="K175" s="12"/>
      <c r="L175" s="66"/>
      <c r="M175" s="8">
        <f t="shared" si="67"/>
        <v>0</v>
      </c>
      <c r="N175" s="66"/>
      <c r="O175" s="66"/>
      <c r="P175" s="8">
        <f t="shared" si="68"/>
        <v>18</v>
      </c>
      <c r="Q175" s="67">
        <f t="shared" si="75"/>
        <v>0</v>
      </c>
      <c r="R175" s="67">
        <f t="shared" si="75"/>
        <v>0</v>
      </c>
      <c r="S175" s="67">
        <f t="shared" si="75"/>
        <v>0</v>
      </c>
      <c r="T175" s="67">
        <f t="shared" si="75"/>
        <v>0</v>
      </c>
      <c r="U175" s="67">
        <f t="shared" si="75"/>
        <v>0</v>
      </c>
      <c r="V175" s="63">
        <f t="shared" si="69"/>
        <v>0</v>
      </c>
      <c r="W175" s="63">
        <f t="shared" si="70"/>
        <v>0</v>
      </c>
      <c r="X175" s="63">
        <f t="shared" si="71"/>
        <v>0</v>
      </c>
      <c r="Y175" s="63">
        <f t="shared" si="72"/>
        <v>0</v>
      </c>
      <c r="Z175" s="63">
        <f t="shared" si="73"/>
        <v>0</v>
      </c>
      <c r="AA175" s="8"/>
    </row>
    <row r="176" spans="1:27" s="9" customFormat="1" ht="21" customHeight="1" x14ac:dyDescent="0.25">
      <c r="A176" s="377"/>
      <c r="B176" s="8"/>
      <c r="C176" s="308"/>
      <c r="D176" s="12"/>
      <c r="E176" s="310"/>
      <c r="F176" s="310"/>
      <c r="G176" s="66"/>
      <c r="H176" s="66"/>
      <c r="I176" s="66"/>
      <c r="J176" s="8">
        <f t="shared" si="66"/>
        <v>0</v>
      </c>
      <c r="K176" s="12"/>
      <c r="L176" s="66"/>
      <c r="M176" s="8">
        <f t="shared" si="67"/>
        <v>0</v>
      </c>
      <c r="N176" s="66"/>
      <c r="O176" s="66"/>
      <c r="P176" s="8">
        <f t="shared" si="68"/>
        <v>18</v>
      </c>
      <c r="Q176" s="67">
        <f t="shared" si="75"/>
        <v>0</v>
      </c>
      <c r="R176" s="67">
        <f t="shared" si="75"/>
        <v>0</v>
      </c>
      <c r="S176" s="67">
        <f t="shared" si="75"/>
        <v>0</v>
      </c>
      <c r="T176" s="67">
        <f t="shared" si="75"/>
        <v>0</v>
      </c>
      <c r="U176" s="67">
        <f t="shared" si="75"/>
        <v>0</v>
      </c>
      <c r="V176" s="63">
        <f t="shared" si="69"/>
        <v>0</v>
      </c>
      <c r="W176" s="63">
        <f t="shared" si="70"/>
        <v>0</v>
      </c>
      <c r="X176" s="63">
        <f t="shared" si="71"/>
        <v>0</v>
      </c>
      <c r="Y176" s="63">
        <f t="shared" si="72"/>
        <v>0</v>
      </c>
      <c r="Z176" s="63">
        <f t="shared" si="73"/>
        <v>0</v>
      </c>
      <c r="AA176" s="8"/>
    </row>
    <row r="177" spans="1:27" s="9" customFormat="1" ht="21" customHeight="1" x14ac:dyDescent="0.25">
      <c r="A177" s="377"/>
      <c r="B177" s="8"/>
      <c r="C177" s="308"/>
      <c r="D177" s="12"/>
      <c r="E177" s="310"/>
      <c r="F177" s="310"/>
      <c r="G177" s="66"/>
      <c r="H177" s="66"/>
      <c r="I177" s="66"/>
      <c r="J177" s="8">
        <f t="shared" si="66"/>
        <v>0</v>
      </c>
      <c r="K177" s="12"/>
      <c r="L177" s="66"/>
      <c r="M177" s="8">
        <f t="shared" si="67"/>
        <v>0</v>
      </c>
      <c r="N177" s="66"/>
      <c r="O177" s="66"/>
      <c r="P177" s="8">
        <f t="shared" si="68"/>
        <v>18</v>
      </c>
      <c r="Q177" s="67">
        <f t="shared" si="75"/>
        <v>0</v>
      </c>
      <c r="R177" s="67">
        <f t="shared" si="75"/>
        <v>0</v>
      </c>
      <c r="S177" s="67">
        <f t="shared" si="75"/>
        <v>0</v>
      </c>
      <c r="T177" s="67">
        <f t="shared" si="75"/>
        <v>0</v>
      </c>
      <c r="U177" s="67">
        <f t="shared" si="75"/>
        <v>0</v>
      </c>
      <c r="V177" s="63">
        <f t="shared" si="69"/>
        <v>0</v>
      </c>
      <c r="W177" s="63">
        <f t="shared" si="70"/>
        <v>0</v>
      </c>
      <c r="X177" s="63">
        <f t="shared" si="71"/>
        <v>0</v>
      </c>
      <c r="Y177" s="63">
        <f t="shared" si="72"/>
        <v>0</v>
      </c>
      <c r="Z177" s="63">
        <f t="shared" si="73"/>
        <v>0</v>
      </c>
      <c r="AA177" s="8"/>
    </row>
    <row r="178" spans="1:27" s="222" customFormat="1" ht="21" customHeight="1" x14ac:dyDescent="0.25">
      <c r="A178" s="378"/>
      <c r="B178" s="105"/>
      <c r="C178" s="308"/>
      <c r="D178" s="105"/>
      <c r="E178" s="310"/>
      <c r="F178" s="310"/>
      <c r="G178" s="66"/>
      <c r="H178" s="66"/>
      <c r="I178" s="66"/>
      <c r="J178" s="8">
        <f t="shared" si="66"/>
        <v>0</v>
      </c>
      <c r="K178" s="105"/>
      <c r="L178" s="66"/>
      <c r="M178" s="8">
        <f t="shared" si="67"/>
        <v>0</v>
      </c>
      <c r="N178" s="66"/>
      <c r="O178" s="66"/>
      <c r="P178" s="8">
        <f t="shared" si="68"/>
        <v>18</v>
      </c>
      <c r="Q178" s="67">
        <f t="shared" si="75"/>
        <v>0</v>
      </c>
      <c r="R178" s="67">
        <f t="shared" si="75"/>
        <v>0</v>
      </c>
      <c r="S178" s="67">
        <f t="shared" si="75"/>
        <v>0</v>
      </c>
      <c r="T178" s="67">
        <f t="shared" si="75"/>
        <v>0</v>
      </c>
      <c r="U178" s="67">
        <f t="shared" si="75"/>
        <v>0</v>
      </c>
      <c r="V178" s="63">
        <f t="shared" si="69"/>
        <v>0</v>
      </c>
      <c r="W178" s="63">
        <f t="shared" si="70"/>
        <v>0</v>
      </c>
      <c r="X178" s="63">
        <f t="shared" si="71"/>
        <v>0</v>
      </c>
      <c r="Y178" s="63">
        <f t="shared" si="72"/>
        <v>0</v>
      </c>
      <c r="Z178" s="63">
        <f t="shared" si="73"/>
        <v>0</v>
      </c>
      <c r="AA178" s="105"/>
    </row>
    <row r="179" spans="1:27" s="9" customFormat="1" ht="21" customHeight="1" x14ac:dyDescent="0.25">
      <c r="A179" s="377"/>
      <c r="B179" s="8"/>
      <c r="C179" s="308"/>
      <c r="D179" s="12"/>
      <c r="E179" s="310"/>
      <c r="F179" s="310"/>
      <c r="G179" s="66"/>
      <c r="H179" s="66"/>
      <c r="I179" s="66"/>
      <c r="J179" s="8">
        <f t="shared" si="66"/>
        <v>0</v>
      </c>
      <c r="K179" s="12"/>
      <c r="L179" s="66"/>
      <c r="M179" s="8">
        <f t="shared" si="67"/>
        <v>0</v>
      </c>
      <c r="N179" s="66"/>
      <c r="O179" s="66"/>
      <c r="P179" s="8">
        <f t="shared" si="68"/>
        <v>18</v>
      </c>
      <c r="Q179" s="67">
        <f t="shared" si="75"/>
        <v>0</v>
      </c>
      <c r="R179" s="67">
        <f t="shared" si="75"/>
        <v>0</v>
      </c>
      <c r="S179" s="67">
        <f t="shared" si="75"/>
        <v>0</v>
      </c>
      <c r="T179" s="67">
        <f t="shared" si="75"/>
        <v>0</v>
      </c>
      <c r="U179" s="67">
        <f t="shared" si="75"/>
        <v>0</v>
      </c>
      <c r="V179" s="63">
        <f t="shared" si="69"/>
        <v>0</v>
      </c>
      <c r="W179" s="63">
        <f t="shared" si="70"/>
        <v>0</v>
      </c>
      <c r="X179" s="63">
        <f t="shared" si="71"/>
        <v>0</v>
      </c>
      <c r="Y179" s="63">
        <f t="shared" si="72"/>
        <v>0</v>
      </c>
      <c r="Z179" s="63">
        <f t="shared" si="73"/>
        <v>0</v>
      </c>
      <c r="AA179" s="8"/>
    </row>
    <row r="180" spans="1:27" s="9" customFormat="1" ht="21" customHeight="1" x14ac:dyDescent="0.25">
      <c r="A180" s="377"/>
      <c r="B180" s="8"/>
      <c r="C180" s="308"/>
      <c r="D180" s="12"/>
      <c r="E180" s="310"/>
      <c r="F180" s="310"/>
      <c r="G180" s="66"/>
      <c r="H180" s="66"/>
      <c r="I180" s="66"/>
      <c r="J180" s="8">
        <f t="shared" si="66"/>
        <v>0</v>
      </c>
      <c r="K180" s="12"/>
      <c r="L180" s="66"/>
      <c r="M180" s="8">
        <f t="shared" si="67"/>
        <v>0</v>
      </c>
      <c r="N180" s="66"/>
      <c r="O180" s="66"/>
      <c r="P180" s="8">
        <f t="shared" si="68"/>
        <v>18</v>
      </c>
      <c r="Q180" s="67">
        <f t="shared" si="75"/>
        <v>0</v>
      </c>
      <c r="R180" s="67">
        <f t="shared" si="75"/>
        <v>0</v>
      </c>
      <c r="S180" s="67">
        <f t="shared" si="75"/>
        <v>0</v>
      </c>
      <c r="T180" s="67">
        <f t="shared" si="75"/>
        <v>0</v>
      </c>
      <c r="U180" s="67">
        <f t="shared" si="75"/>
        <v>0</v>
      </c>
      <c r="V180" s="63">
        <f t="shared" si="69"/>
        <v>0</v>
      </c>
      <c r="W180" s="63">
        <f t="shared" si="70"/>
        <v>0</v>
      </c>
      <c r="X180" s="63">
        <f t="shared" si="71"/>
        <v>0</v>
      </c>
      <c r="Y180" s="63">
        <f t="shared" si="72"/>
        <v>0</v>
      </c>
      <c r="Z180" s="63">
        <f t="shared" si="73"/>
        <v>0</v>
      </c>
      <c r="AA180" s="8"/>
    </row>
    <row r="181" spans="1:27" s="9" customFormat="1" ht="21" customHeight="1" x14ac:dyDescent="0.25">
      <c r="A181" s="377"/>
      <c r="B181" s="8"/>
      <c r="C181" s="308"/>
      <c r="D181" s="12"/>
      <c r="E181" s="310"/>
      <c r="F181" s="310"/>
      <c r="G181" s="66"/>
      <c r="H181" s="66"/>
      <c r="I181" s="66"/>
      <c r="J181" s="8">
        <f t="shared" si="66"/>
        <v>0</v>
      </c>
      <c r="K181" s="12"/>
      <c r="L181" s="66"/>
      <c r="M181" s="8">
        <f t="shared" si="67"/>
        <v>0</v>
      </c>
      <c r="N181" s="66"/>
      <c r="O181" s="66"/>
      <c r="P181" s="8">
        <f t="shared" si="68"/>
        <v>18</v>
      </c>
      <c r="Q181" s="67">
        <f t="shared" si="75"/>
        <v>0</v>
      </c>
      <c r="R181" s="67">
        <f t="shared" si="75"/>
        <v>0</v>
      </c>
      <c r="S181" s="67">
        <f t="shared" si="75"/>
        <v>0</v>
      </c>
      <c r="T181" s="67">
        <f t="shared" si="75"/>
        <v>0</v>
      </c>
      <c r="U181" s="67">
        <f t="shared" si="75"/>
        <v>0</v>
      </c>
      <c r="V181" s="63">
        <f t="shared" si="69"/>
        <v>0</v>
      </c>
      <c r="W181" s="63">
        <f t="shared" si="70"/>
        <v>0</v>
      </c>
      <c r="X181" s="63">
        <f t="shared" si="71"/>
        <v>0</v>
      </c>
      <c r="Y181" s="63">
        <f t="shared" si="72"/>
        <v>0</v>
      </c>
      <c r="Z181" s="63">
        <f t="shared" si="73"/>
        <v>0</v>
      </c>
      <c r="AA181" s="8"/>
    </row>
    <row r="182" spans="1:27" s="9" customFormat="1" ht="21" customHeight="1" x14ac:dyDescent="0.25">
      <c r="A182" s="377"/>
      <c r="B182" s="8"/>
      <c r="C182" s="308"/>
      <c r="D182" s="12"/>
      <c r="E182" s="310"/>
      <c r="F182" s="310"/>
      <c r="G182" s="66"/>
      <c r="H182" s="66"/>
      <c r="I182" s="66"/>
      <c r="J182" s="8">
        <f t="shared" si="66"/>
        <v>0</v>
      </c>
      <c r="K182" s="12"/>
      <c r="L182" s="66"/>
      <c r="M182" s="8">
        <f t="shared" si="67"/>
        <v>0</v>
      </c>
      <c r="N182" s="66"/>
      <c r="O182" s="66"/>
      <c r="P182" s="8">
        <f t="shared" si="68"/>
        <v>18</v>
      </c>
      <c r="Q182" s="67">
        <f t="shared" si="75"/>
        <v>0</v>
      </c>
      <c r="R182" s="67">
        <f t="shared" si="75"/>
        <v>0</v>
      </c>
      <c r="S182" s="67">
        <f t="shared" si="75"/>
        <v>0</v>
      </c>
      <c r="T182" s="67">
        <f t="shared" si="75"/>
        <v>0</v>
      </c>
      <c r="U182" s="67">
        <f t="shared" si="75"/>
        <v>0</v>
      </c>
      <c r="V182" s="63">
        <f t="shared" si="69"/>
        <v>0</v>
      </c>
      <c r="W182" s="63">
        <f t="shared" si="70"/>
        <v>0</v>
      </c>
      <c r="X182" s="63">
        <f t="shared" si="71"/>
        <v>0</v>
      </c>
      <c r="Y182" s="63">
        <f t="shared" si="72"/>
        <v>0</v>
      </c>
      <c r="Z182" s="63">
        <f t="shared" si="73"/>
        <v>0</v>
      </c>
      <c r="AA182" s="8"/>
    </row>
    <row r="183" spans="1:27" s="9" customFormat="1" ht="21" customHeight="1" x14ac:dyDescent="0.25">
      <c r="A183" s="377"/>
      <c r="B183" s="8"/>
      <c r="C183" s="308"/>
      <c r="D183" s="12"/>
      <c r="E183" s="310"/>
      <c r="F183" s="310"/>
      <c r="G183" s="66"/>
      <c r="H183" s="66"/>
      <c r="I183" s="66"/>
      <c r="J183" s="8">
        <f t="shared" si="66"/>
        <v>0</v>
      </c>
      <c r="K183" s="12"/>
      <c r="L183" s="66"/>
      <c r="M183" s="8">
        <f t="shared" si="67"/>
        <v>0</v>
      </c>
      <c r="N183" s="66"/>
      <c r="O183" s="66"/>
      <c r="P183" s="8">
        <f t="shared" si="68"/>
        <v>18</v>
      </c>
      <c r="Q183" s="67">
        <f t="shared" si="75"/>
        <v>0</v>
      </c>
      <c r="R183" s="67">
        <f t="shared" si="75"/>
        <v>0</v>
      </c>
      <c r="S183" s="67">
        <f t="shared" si="75"/>
        <v>0</v>
      </c>
      <c r="T183" s="67">
        <f t="shared" si="75"/>
        <v>0</v>
      </c>
      <c r="U183" s="67">
        <f t="shared" si="75"/>
        <v>0</v>
      </c>
      <c r="V183" s="63">
        <f t="shared" si="69"/>
        <v>0</v>
      </c>
      <c r="W183" s="63">
        <f t="shared" si="70"/>
        <v>0</v>
      </c>
      <c r="X183" s="63">
        <f t="shared" si="71"/>
        <v>0</v>
      </c>
      <c r="Y183" s="63">
        <f t="shared" si="72"/>
        <v>0</v>
      </c>
      <c r="Z183" s="63">
        <f t="shared" si="73"/>
        <v>0</v>
      </c>
      <c r="AA183" s="8"/>
    </row>
    <row r="184" spans="1:27" s="9" customFormat="1" ht="21" customHeight="1" x14ac:dyDescent="0.25">
      <c r="A184" s="377"/>
      <c r="B184" s="8"/>
      <c r="C184" s="308"/>
      <c r="D184" s="12"/>
      <c r="E184" s="310"/>
      <c r="F184" s="310"/>
      <c r="G184" s="66"/>
      <c r="H184" s="66"/>
      <c r="I184" s="66"/>
      <c r="J184" s="8">
        <f t="shared" si="66"/>
        <v>0</v>
      </c>
      <c r="K184" s="12"/>
      <c r="L184" s="66"/>
      <c r="M184" s="8">
        <f t="shared" si="67"/>
        <v>0</v>
      </c>
      <c r="N184" s="66"/>
      <c r="O184" s="66"/>
      <c r="P184" s="8">
        <f t="shared" si="68"/>
        <v>18</v>
      </c>
      <c r="Q184" s="67">
        <f t="shared" si="75"/>
        <v>0</v>
      </c>
      <c r="R184" s="67">
        <f t="shared" si="75"/>
        <v>0</v>
      </c>
      <c r="S184" s="67">
        <f t="shared" si="75"/>
        <v>0</v>
      </c>
      <c r="T184" s="67">
        <f t="shared" si="75"/>
        <v>0</v>
      </c>
      <c r="U184" s="67">
        <f t="shared" si="75"/>
        <v>0</v>
      </c>
      <c r="V184" s="63">
        <f t="shared" si="69"/>
        <v>0</v>
      </c>
      <c r="W184" s="63">
        <f t="shared" si="70"/>
        <v>0</v>
      </c>
      <c r="X184" s="63">
        <f t="shared" si="71"/>
        <v>0</v>
      </c>
      <c r="Y184" s="63">
        <f t="shared" si="72"/>
        <v>0</v>
      </c>
      <c r="Z184" s="63">
        <f t="shared" si="73"/>
        <v>0</v>
      </c>
      <c r="AA184" s="8"/>
    </row>
    <row r="185" spans="1:27" s="9" customFormat="1" ht="21" customHeight="1" x14ac:dyDescent="0.25">
      <c r="A185" s="377"/>
      <c r="B185" s="8"/>
      <c r="C185" s="308"/>
      <c r="D185" s="12"/>
      <c r="E185" s="310"/>
      <c r="F185" s="310"/>
      <c r="G185" s="66"/>
      <c r="H185" s="66"/>
      <c r="I185" s="66"/>
      <c r="J185" s="8">
        <f t="shared" si="66"/>
        <v>0</v>
      </c>
      <c r="K185" s="12"/>
      <c r="L185" s="66"/>
      <c r="M185" s="8">
        <f t="shared" si="67"/>
        <v>0</v>
      </c>
      <c r="N185" s="66"/>
      <c r="O185" s="66"/>
      <c r="P185" s="8">
        <f t="shared" si="68"/>
        <v>18</v>
      </c>
      <c r="Q185" s="67">
        <f t="shared" si="75"/>
        <v>0</v>
      </c>
      <c r="R185" s="67">
        <f t="shared" si="75"/>
        <v>0</v>
      </c>
      <c r="S185" s="67">
        <f t="shared" si="75"/>
        <v>0</v>
      </c>
      <c r="T185" s="67">
        <f t="shared" si="75"/>
        <v>0</v>
      </c>
      <c r="U185" s="67">
        <f t="shared" si="75"/>
        <v>0</v>
      </c>
      <c r="V185" s="63">
        <f t="shared" si="69"/>
        <v>0</v>
      </c>
      <c r="W185" s="63">
        <f t="shared" si="70"/>
        <v>0</v>
      </c>
      <c r="X185" s="63">
        <f t="shared" si="71"/>
        <v>0</v>
      </c>
      <c r="Y185" s="63">
        <f t="shared" si="72"/>
        <v>0</v>
      </c>
      <c r="Z185" s="63">
        <f t="shared" si="73"/>
        <v>0</v>
      </c>
      <c r="AA185" s="8"/>
    </row>
    <row r="186" spans="1:27" s="9" customFormat="1" ht="21" customHeight="1" x14ac:dyDescent="0.25">
      <c r="A186" s="377"/>
      <c r="B186" s="8"/>
      <c r="C186" s="308"/>
      <c r="D186" s="12"/>
      <c r="E186" s="310"/>
      <c r="F186" s="310"/>
      <c r="G186" s="66"/>
      <c r="H186" s="66"/>
      <c r="I186" s="66"/>
      <c r="J186" s="8">
        <f t="shared" si="66"/>
        <v>0</v>
      </c>
      <c r="K186" s="12"/>
      <c r="L186" s="66"/>
      <c r="M186" s="8">
        <f t="shared" si="67"/>
        <v>0</v>
      </c>
      <c r="N186" s="66"/>
      <c r="O186" s="66"/>
      <c r="P186" s="8">
        <f t="shared" si="68"/>
        <v>18</v>
      </c>
      <c r="Q186" s="67">
        <f t="shared" si="75"/>
        <v>0</v>
      </c>
      <c r="R186" s="67">
        <f t="shared" si="75"/>
        <v>0</v>
      </c>
      <c r="S186" s="67">
        <f t="shared" si="75"/>
        <v>0</v>
      </c>
      <c r="T186" s="67">
        <f t="shared" si="75"/>
        <v>0</v>
      </c>
      <c r="U186" s="67">
        <f t="shared" si="75"/>
        <v>0</v>
      </c>
      <c r="V186" s="63">
        <f t="shared" si="69"/>
        <v>0</v>
      </c>
      <c r="W186" s="63">
        <f t="shared" si="70"/>
        <v>0</v>
      </c>
      <c r="X186" s="63">
        <f t="shared" si="71"/>
        <v>0</v>
      </c>
      <c r="Y186" s="63">
        <f t="shared" si="72"/>
        <v>0</v>
      </c>
      <c r="Z186" s="63">
        <f t="shared" si="73"/>
        <v>0</v>
      </c>
      <c r="AA186" s="8"/>
    </row>
    <row r="187" spans="1:27" s="9" customFormat="1" ht="21" customHeight="1" x14ac:dyDescent="0.25">
      <c r="A187" s="377"/>
      <c r="B187" s="8"/>
      <c r="C187" s="308"/>
      <c r="D187" s="12"/>
      <c r="E187" s="310"/>
      <c r="F187" s="310"/>
      <c r="G187" s="66"/>
      <c r="H187" s="66"/>
      <c r="I187" s="66"/>
      <c r="J187" s="8">
        <f t="shared" si="66"/>
        <v>0</v>
      </c>
      <c r="K187" s="12"/>
      <c r="L187" s="66"/>
      <c r="M187" s="8">
        <f t="shared" si="67"/>
        <v>0</v>
      </c>
      <c r="N187" s="66"/>
      <c r="O187" s="66"/>
      <c r="P187" s="8">
        <f t="shared" si="68"/>
        <v>18</v>
      </c>
      <c r="Q187" s="67">
        <f t="shared" si="75"/>
        <v>0</v>
      </c>
      <c r="R187" s="67">
        <f t="shared" si="75"/>
        <v>0</v>
      </c>
      <c r="S187" s="67">
        <f t="shared" si="75"/>
        <v>0</v>
      </c>
      <c r="T187" s="67">
        <f t="shared" si="75"/>
        <v>0</v>
      </c>
      <c r="U187" s="67">
        <f t="shared" si="75"/>
        <v>0</v>
      </c>
      <c r="V187" s="63">
        <f t="shared" si="69"/>
        <v>0</v>
      </c>
      <c r="W187" s="63">
        <f t="shared" si="70"/>
        <v>0</v>
      </c>
      <c r="X187" s="63">
        <f t="shared" si="71"/>
        <v>0</v>
      </c>
      <c r="Y187" s="63">
        <f t="shared" si="72"/>
        <v>0</v>
      </c>
      <c r="Z187" s="63">
        <f t="shared" si="73"/>
        <v>0</v>
      </c>
      <c r="AA187" s="8"/>
    </row>
    <row r="188" spans="1:27" s="9" customFormat="1" ht="21" customHeight="1" x14ac:dyDescent="0.25">
      <c r="A188" s="377"/>
      <c r="B188" s="8"/>
      <c r="C188" s="308"/>
      <c r="D188" s="12"/>
      <c r="E188" s="310"/>
      <c r="F188" s="310"/>
      <c r="G188" s="66"/>
      <c r="H188" s="66"/>
      <c r="I188" s="66"/>
      <c r="J188" s="8">
        <f t="shared" si="66"/>
        <v>0</v>
      </c>
      <c r="K188" s="12"/>
      <c r="L188" s="66"/>
      <c r="M188" s="8">
        <f t="shared" si="67"/>
        <v>0</v>
      </c>
      <c r="N188" s="66"/>
      <c r="O188" s="66"/>
      <c r="P188" s="8">
        <f t="shared" si="68"/>
        <v>18</v>
      </c>
      <c r="Q188" s="67">
        <f t="shared" si="75"/>
        <v>0</v>
      </c>
      <c r="R188" s="67">
        <f t="shared" si="75"/>
        <v>0</v>
      </c>
      <c r="S188" s="67">
        <f t="shared" si="75"/>
        <v>0</v>
      </c>
      <c r="T188" s="67">
        <f t="shared" si="75"/>
        <v>0</v>
      </c>
      <c r="U188" s="67">
        <f t="shared" si="75"/>
        <v>0</v>
      </c>
      <c r="V188" s="63">
        <f t="shared" si="69"/>
        <v>0</v>
      </c>
      <c r="W188" s="63">
        <f t="shared" si="70"/>
        <v>0</v>
      </c>
      <c r="X188" s="63">
        <f t="shared" si="71"/>
        <v>0</v>
      </c>
      <c r="Y188" s="63">
        <f t="shared" si="72"/>
        <v>0</v>
      </c>
      <c r="Z188" s="63">
        <f t="shared" si="73"/>
        <v>0</v>
      </c>
      <c r="AA188" s="8"/>
    </row>
    <row r="189" spans="1:27" s="9" customFormat="1" ht="21" customHeight="1" x14ac:dyDescent="0.25">
      <c r="A189" s="377"/>
      <c r="B189" s="8"/>
      <c r="C189" s="308"/>
      <c r="D189" s="12"/>
      <c r="E189" s="310"/>
      <c r="F189" s="310"/>
      <c r="G189" s="66"/>
      <c r="H189" s="66"/>
      <c r="I189" s="66"/>
      <c r="J189" s="8">
        <f t="shared" si="66"/>
        <v>0</v>
      </c>
      <c r="K189" s="12"/>
      <c r="L189" s="66"/>
      <c r="M189" s="8">
        <f t="shared" si="67"/>
        <v>0</v>
      </c>
      <c r="N189" s="66"/>
      <c r="O189" s="66"/>
      <c r="P189" s="8">
        <f t="shared" si="68"/>
        <v>18</v>
      </c>
      <c r="Q189" s="67">
        <f t="shared" si="75"/>
        <v>0</v>
      </c>
      <c r="R189" s="67">
        <f t="shared" si="75"/>
        <v>0</v>
      </c>
      <c r="S189" s="67">
        <f t="shared" si="75"/>
        <v>0</v>
      </c>
      <c r="T189" s="67">
        <f t="shared" si="75"/>
        <v>0</v>
      </c>
      <c r="U189" s="67">
        <f t="shared" si="75"/>
        <v>0</v>
      </c>
      <c r="V189" s="63">
        <f t="shared" si="69"/>
        <v>0</v>
      </c>
      <c r="W189" s="63">
        <f t="shared" si="70"/>
        <v>0</v>
      </c>
      <c r="X189" s="63">
        <f t="shared" si="71"/>
        <v>0</v>
      </c>
      <c r="Y189" s="63">
        <f t="shared" si="72"/>
        <v>0</v>
      </c>
      <c r="Z189" s="63">
        <f t="shared" si="73"/>
        <v>0</v>
      </c>
      <c r="AA189" s="8"/>
    </row>
    <row r="190" spans="1:27" s="9" customFormat="1" ht="21" customHeight="1" x14ac:dyDescent="0.25">
      <c r="A190" s="377"/>
      <c r="B190" s="8"/>
      <c r="C190" s="308"/>
      <c r="D190" s="12"/>
      <c r="E190" s="310"/>
      <c r="F190" s="310"/>
      <c r="G190" s="66"/>
      <c r="H190" s="66"/>
      <c r="I190" s="66"/>
      <c r="J190" s="8">
        <f t="shared" ref="J190" si="76">+IF(D190=1,(G190-H190-I190),IF(D190=2,(G190-H190-I190),0))</f>
        <v>0</v>
      </c>
      <c r="K190" s="12"/>
      <c r="L190" s="66"/>
      <c r="M190" s="8">
        <f t="shared" si="67"/>
        <v>0</v>
      </c>
      <c r="N190" s="66"/>
      <c r="O190" s="66"/>
      <c r="P190" s="8">
        <f t="shared" si="68"/>
        <v>18</v>
      </c>
      <c r="Q190" s="67">
        <f t="shared" si="75"/>
        <v>0</v>
      </c>
      <c r="R190" s="67">
        <f t="shared" si="75"/>
        <v>0</v>
      </c>
      <c r="S190" s="67">
        <f t="shared" si="75"/>
        <v>0</v>
      </c>
      <c r="T190" s="67">
        <f t="shared" si="75"/>
        <v>0</v>
      </c>
      <c r="U190" s="67">
        <f t="shared" si="75"/>
        <v>0</v>
      </c>
      <c r="V190" s="63">
        <f t="shared" si="69"/>
        <v>0</v>
      </c>
      <c r="W190" s="63">
        <f t="shared" si="70"/>
        <v>0</v>
      </c>
      <c r="X190" s="63">
        <f t="shared" si="71"/>
        <v>0</v>
      </c>
      <c r="Y190" s="63">
        <f t="shared" si="72"/>
        <v>0</v>
      </c>
      <c r="Z190" s="63">
        <f t="shared" si="73"/>
        <v>0</v>
      </c>
      <c r="AA190" s="8"/>
    </row>
    <row r="191" spans="1:27" s="9" customFormat="1" ht="21" customHeight="1" x14ac:dyDescent="0.25">
      <c r="A191" s="377"/>
      <c r="B191" s="8"/>
      <c r="D191" s="8"/>
      <c r="E191" s="8"/>
      <c r="F191" s="8"/>
      <c r="G191" s="61"/>
      <c r="H191" s="61"/>
      <c r="K191" s="97"/>
      <c r="L191" s="61"/>
      <c r="M191" s="8"/>
      <c r="N191" s="8"/>
      <c r="O191" s="8"/>
      <c r="P191" s="8"/>
      <c r="Q191" s="8"/>
      <c r="R191" s="8"/>
      <c r="S191" s="8"/>
      <c r="T191" s="8"/>
      <c r="U191" s="8"/>
      <c r="W191" s="63"/>
      <c r="X191" s="63"/>
      <c r="Y191" s="63"/>
      <c r="Z191" s="63"/>
      <c r="AA191" s="8"/>
    </row>
    <row r="192" spans="1:27" s="9" customFormat="1" ht="21" customHeight="1" x14ac:dyDescent="0.25">
      <c r="A192" s="377"/>
      <c r="B192" s="8"/>
      <c r="D192" s="8"/>
      <c r="E192" s="8"/>
      <c r="F192" s="8"/>
      <c r="G192" s="8"/>
      <c r="H192" s="8"/>
      <c r="I192" s="8"/>
      <c r="J192" s="8"/>
      <c r="K192" s="12"/>
      <c r="L192" s="61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</row>
    <row r="193" spans="17:21" ht="21" customHeight="1" thickBot="1" x14ac:dyDescent="0.3"/>
    <row r="194" spans="17:21" ht="21" customHeight="1" thickBot="1" x14ac:dyDescent="0.3">
      <c r="Q194" s="81">
        <f>6</f>
        <v>6</v>
      </c>
      <c r="R194" s="82">
        <f>12*1+6</f>
        <v>18</v>
      </c>
      <c r="S194" s="82">
        <f>12*2+6</f>
        <v>30</v>
      </c>
      <c r="T194" s="82">
        <f>12*3+6</f>
        <v>42</v>
      </c>
      <c r="U194" s="83">
        <f>12*4+6</f>
        <v>54</v>
      </c>
    </row>
  </sheetData>
  <autoFilter ref="D26:F192" xr:uid="{6B3EB7BD-3D65-4947-8100-9477A8047029}"/>
  <mergeCells count="31">
    <mergeCell ref="M8:Z8"/>
    <mergeCell ref="B2:J2"/>
    <mergeCell ref="L2:Z2"/>
    <mergeCell ref="M5:Z5"/>
    <mergeCell ref="M6:Z6"/>
    <mergeCell ref="M7:Z7"/>
    <mergeCell ref="N17:Q17"/>
    <mergeCell ref="S17:Z18"/>
    <mergeCell ref="N18:Q18"/>
    <mergeCell ref="L10:M10"/>
    <mergeCell ref="N10:Z10"/>
    <mergeCell ref="L11:M11"/>
    <mergeCell ref="N11:Z11"/>
    <mergeCell ref="L12:M12"/>
    <mergeCell ref="N12:Z12"/>
    <mergeCell ref="L13:M13"/>
    <mergeCell ref="N13:Z13"/>
    <mergeCell ref="L14:M14"/>
    <mergeCell ref="N14:Z14"/>
    <mergeCell ref="S16:Z16"/>
    <mergeCell ref="A27:A28"/>
    <mergeCell ref="A29:A30"/>
    <mergeCell ref="A31:A32"/>
    <mergeCell ref="N19:Q19"/>
    <mergeCell ref="S19:Z20"/>
    <mergeCell ref="N20:Q20"/>
    <mergeCell ref="N21:Q21"/>
    <mergeCell ref="N22:Q22"/>
    <mergeCell ref="A25:A26"/>
    <mergeCell ref="B25:J25"/>
    <mergeCell ref="L25:Z25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Q26:U26 C18:C21" numberStoredAsText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9B3C0A-8FD4-49B9-B1C2-240322601860}">
  <dimension ref="A1:AA172"/>
  <sheetViews>
    <sheetView showGridLines="0" topLeftCell="C19" zoomScaleNormal="100" workbookViewId="0">
      <selection activeCell="G42" sqref="G42"/>
    </sheetView>
  </sheetViews>
  <sheetFormatPr defaultRowHeight="21" customHeight="1" x14ac:dyDescent="0.25"/>
  <cols>
    <col min="1" max="1" width="7.42578125" style="376" customWidth="1"/>
    <col min="2" max="2" width="4" style="2" customWidth="1"/>
    <col min="3" max="3" width="51.5703125" customWidth="1"/>
    <col min="4" max="4" width="9.140625" style="2"/>
    <col min="5" max="5" width="14" style="2" hidden="1" customWidth="1"/>
    <col min="6" max="6" width="19.42578125" style="2" hidden="1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8.7109375" style="3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91" t="s">
        <v>152</v>
      </c>
      <c r="C2" s="392"/>
      <c r="D2" s="392"/>
      <c r="E2" s="392"/>
      <c r="F2" s="392"/>
      <c r="G2" s="392"/>
      <c r="H2" s="392"/>
      <c r="I2" s="392"/>
      <c r="J2" s="392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</row>
    <row r="3" spans="2:26" ht="9" customHeight="1" thickBot="1" x14ac:dyDescent="0.3"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</row>
    <row r="4" spans="2:26" ht="21" customHeight="1" thickBot="1" x14ac:dyDescent="0.3">
      <c r="B4" s="269"/>
      <c r="C4" s="270" t="s">
        <v>150</v>
      </c>
      <c r="D4" s="138" t="s">
        <v>0</v>
      </c>
      <c r="E4" s="138" t="s">
        <v>1</v>
      </c>
      <c r="F4" s="138" t="s">
        <v>2</v>
      </c>
      <c r="G4" s="138" t="s">
        <v>4</v>
      </c>
      <c r="H4" s="172" t="s">
        <v>268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2:26" ht="21" customHeight="1" x14ac:dyDescent="0.25">
      <c r="B5" s="286"/>
      <c r="C5" s="287"/>
      <c r="D5" s="288"/>
      <c r="E5" s="288"/>
      <c r="F5" s="288"/>
      <c r="G5" s="289"/>
      <c r="H5" s="290"/>
      <c r="I5" s="291"/>
      <c r="J5" s="292"/>
      <c r="K5" s="100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2:26" ht="21" customHeight="1" x14ac:dyDescent="0.25">
      <c r="B6" s="293"/>
      <c r="C6" s="294" t="s">
        <v>119</v>
      </c>
      <c r="D6" s="295">
        <v>1</v>
      </c>
      <c r="E6" s="295" t="s">
        <v>21</v>
      </c>
      <c r="F6" s="295"/>
      <c r="G6" s="296">
        <f>+SUMIF(D$27:D$203,"1",I$27:I$203)</f>
        <v>92</v>
      </c>
      <c r="H6" s="296">
        <f>+'HFJ ÍB20'!G6</f>
        <v>169</v>
      </c>
      <c r="I6" s="297">
        <f t="shared" ref="I6:I14" si="0">IFERROR(G6/H6-1,0)</f>
        <v>-0.45562130177514792</v>
      </c>
      <c r="J6" s="298"/>
      <c r="K6" s="101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2:26" ht="21" customHeight="1" x14ac:dyDescent="0.25">
      <c r="B7" s="72"/>
      <c r="C7" t="s">
        <v>120</v>
      </c>
      <c r="E7" s="70" t="s">
        <v>21</v>
      </c>
      <c r="F7" s="122" t="s">
        <v>22</v>
      </c>
      <c r="G7" s="108">
        <f>+G8+G9</f>
        <v>1829</v>
      </c>
      <c r="H7" s="108">
        <f>+'HFJ ÍB20'!G7</f>
        <v>491</v>
      </c>
      <c r="I7" s="150">
        <f t="shared" si="0"/>
        <v>2.725050916496945</v>
      </c>
      <c r="J7" s="110"/>
      <c r="K7" s="102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2:26" ht="21" customHeight="1" thickBot="1" x14ac:dyDescent="0.3">
      <c r="B8" s="74"/>
      <c r="C8" s="254" t="s">
        <v>121</v>
      </c>
      <c r="D8" s="70">
        <v>1</v>
      </c>
      <c r="E8" s="70" t="s">
        <v>21</v>
      </c>
      <c r="F8" s="122" t="s">
        <v>22</v>
      </c>
      <c r="G8" s="161">
        <f>+SUMIF(D$27:D$168,"1",J$27:J$168)</f>
        <v>448</v>
      </c>
      <c r="H8" s="161">
        <f>+'HFJ ÍB20'!G8</f>
        <v>170</v>
      </c>
      <c r="I8" s="150">
        <f t="shared" si="0"/>
        <v>1.6352941176470588</v>
      </c>
      <c r="J8" s="137"/>
      <c r="K8" s="101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2:26" ht="21" customHeight="1" thickBot="1" x14ac:dyDescent="0.3">
      <c r="B9" s="74"/>
      <c r="C9" s="254" t="s">
        <v>122</v>
      </c>
      <c r="D9" s="70">
        <v>2</v>
      </c>
      <c r="E9" s="70" t="s">
        <v>21</v>
      </c>
      <c r="F9" s="122" t="s">
        <v>22</v>
      </c>
      <c r="G9" s="161">
        <f>+SUMIF(D$27:D$168,"2",J$27:J$168)</f>
        <v>1381</v>
      </c>
      <c r="H9" s="161">
        <f>+'HFJ ÍB20'!G9</f>
        <v>321</v>
      </c>
      <c r="I9" s="150">
        <f t="shared" si="0"/>
        <v>3.3021806853582554</v>
      </c>
      <c r="J9" s="110"/>
      <c r="K9" s="102"/>
      <c r="L9" s="261" t="s">
        <v>133</v>
      </c>
      <c r="T9" s="260"/>
    </row>
    <row r="10" spans="2:26" ht="21" customHeight="1" x14ac:dyDescent="0.25">
      <c r="B10" s="74"/>
      <c r="C10" s="253" t="s">
        <v>39</v>
      </c>
      <c r="D10" s="70">
        <v>3</v>
      </c>
      <c r="E10" s="70" t="s">
        <v>21</v>
      </c>
      <c r="F10" s="122" t="s">
        <v>22</v>
      </c>
      <c r="G10" s="107">
        <f>+SUMIF(D$27:D$168,"3",G$27:G$168)</f>
        <v>4040</v>
      </c>
      <c r="H10" s="107">
        <f>+'HFJ ÍB20'!G10</f>
        <v>4016</v>
      </c>
      <c r="I10" s="150">
        <f t="shared" si="0"/>
        <v>5.9760956175298752E-3</v>
      </c>
      <c r="J10" s="87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2:26" ht="21" customHeight="1" x14ac:dyDescent="0.25">
      <c r="B11" s="72"/>
      <c r="C11" s="253" t="s">
        <v>40</v>
      </c>
      <c r="E11" s="70" t="s">
        <v>21</v>
      </c>
      <c r="F11" s="70" t="s">
        <v>22</v>
      </c>
      <c r="G11" s="108">
        <f>+G12+G13</f>
        <v>2123</v>
      </c>
      <c r="H11" s="108">
        <f>+'HFJ ÍB20'!G11</f>
        <v>4307</v>
      </c>
      <c r="I11" s="150">
        <f t="shared" si="0"/>
        <v>-0.50708149524030643</v>
      </c>
      <c r="J11" s="110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2:26" ht="21" customHeight="1" x14ac:dyDescent="0.25">
      <c r="B12" s="74"/>
      <c r="C12" s="254" t="s">
        <v>123</v>
      </c>
      <c r="D12" s="70">
        <v>4</v>
      </c>
      <c r="E12" s="70" t="s">
        <v>21</v>
      </c>
      <c r="F12" s="70" t="s">
        <v>22</v>
      </c>
      <c r="G12" s="161">
        <f>+SUMIF(D$27:D$168,"4",G$27:G$168)</f>
        <v>1571</v>
      </c>
      <c r="H12" s="161">
        <f>+'HFJ ÍB20'!G12</f>
        <v>2880</v>
      </c>
      <c r="I12" s="150">
        <f t="shared" si="0"/>
        <v>-0.45451388888888888</v>
      </c>
      <c r="J12" s="87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2:26" ht="21" customHeight="1" x14ac:dyDescent="0.25">
      <c r="B13" s="75"/>
      <c r="C13" s="255" t="s">
        <v>124</v>
      </c>
      <c r="D13" s="169">
        <v>5</v>
      </c>
      <c r="E13" s="169" t="s">
        <v>21</v>
      </c>
      <c r="F13" s="169" t="s">
        <v>22</v>
      </c>
      <c r="G13" s="256">
        <f>+SUMIF(D$27:D$168,"5",G$27:G$168)</f>
        <v>552</v>
      </c>
      <c r="H13" s="256">
        <f>+'HFJ ÍB20'!G13</f>
        <v>1427</v>
      </c>
      <c r="I13" s="152">
        <f t="shared" si="0"/>
        <v>-0.61317449194113527</v>
      </c>
      <c r="J13" s="157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2:26" ht="21" customHeight="1" thickBot="1" x14ac:dyDescent="0.3">
      <c r="B14" s="299"/>
      <c r="C14" s="211" t="s">
        <v>151</v>
      </c>
      <c r="D14" s="300"/>
      <c r="E14" s="300"/>
      <c r="F14" s="120"/>
      <c r="G14" s="258">
        <f>G7+SUM(G10:G11)</f>
        <v>7992</v>
      </c>
      <c r="H14" s="258">
        <f>H7+SUM(H10:H11)</f>
        <v>8814</v>
      </c>
      <c r="I14" s="173">
        <f t="shared" si="0"/>
        <v>-9.326072157930565E-2</v>
      </c>
      <c r="J14" s="73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2:26" ht="9" customHeight="1" thickBot="1" x14ac:dyDescent="0.3">
      <c r="I15" s="68"/>
      <c r="J15" s="68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2:26" ht="21" customHeight="1" thickBot="1" x14ac:dyDescent="0.3">
      <c r="B16" s="269"/>
      <c r="C16" s="272" t="s">
        <v>153</v>
      </c>
      <c r="D16" s="138"/>
      <c r="E16" s="138" t="s">
        <v>1</v>
      </c>
      <c r="F16" s="138" t="s">
        <v>2</v>
      </c>
      <c r="G16" s="138" t="s">
        <v>4</v>
      </c>
      <c r="H16" s="172" t="s">
        <v>268</v>
      </c>
      <c r="I16" s="172" t="s">
        <v>41</v>
      </c>
      <c r="J16" s="139"/>
      <c r="M16" s="261" t="s">
        <v>141</v>
      </c>
      <c r="S16" s="406" t="s">
        <v>145</v>
      </c>
      <c r="T16" s="406"/>
      <c r="U16" s="406"/>
      <c r="V16" s="406"/>
      <c r="W16" s="406"/>
      <c r="X16" s="406"/>
      <c r="Y16" s="406"/>
      <c r="Z16" s="406"/>
    </row>
    <row r="17" spans="1:27" ht="21" customHeight="1" x14ac:dyDescent="0.25">
      <c r="B17" s="350"/>
      <c r="C17" s="351" t="s">
        <v>291</v>
      </c>
      <c r="D17" s="352"/>
      <c r="E17" s="352"/>
      <c r="F17" s="352"/>
      <c r="G17" s="353"/>
      <c r="H17" s="354"/>
      <c r="I17" s="355"/>
      <c r="J17" s="356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27" ht="21" customHeight="1" x14ac:dyDescent="0.25">
      <c r="B18" s="357"/>
      <c r="C18" s="358" t="s">
        <v>292</v>
      </c>
      <c r="D18" s="359"/>
      <c r="E18" s="359"/>
      <c r="F18" s="359"/>
      <c r="G18" s="360"/>
      <c r="H18" s="354"/>
      <c r="I18" s="361"/>
      <c r="J18" s="362"/>
      <c r="M18" s="264">
        <v>1</v>
      </c>
      <c r="N18" s="407" t="s">
        <v>288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27" ht="21" customHeight="1" x14ac:dyDescent="0.25">
      <c r="B19" s="72"/>
      <c r="C19" s="301">
        <v>2022</v>
      </c>
      <c r="D19" s="2">
        <v>291</v>
      </c>
      <c r="E19" s="2" t="s">
        <v>21</v>
      </c>
      <c r="F19" s="2" t="s">
        <v>22</v>
      </c>
      <c r="G19" s="80">
        <f>SUM(X$27:X$168)</f>
        <v>206.73333333333335</v>
      </c>
      <c r="H19" s="80">
        <f>+'HFJ ÍB20'!G19</f>
        <v>170</v>
      </c>
      <c r="I19" s="150">
        <f t="shared" ref="I19:I22" si="1">IFERROR(G19/H19-1,0)</f>
        <v>0.21607843137254901</v>
      </c>
      <c r="J19" s="87"/>
      <c r="M19" s="264">
        <v>2</v>
      </c>
      <c r="N19" s="397" t="s">
        <v>289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27" ht="21" customHeight="1" x14ac:dyDescent="0.25">
      <c r="B20" s="74"/>
      <c r="C20" s="71" t="s">
        <v>37</v>
      </c>
      <c r="D20" s="70">
        <v>768</v>
      </c>
      <c r="E20" s="70" t="s">
        <v>21</v>
      </c>
      <c r="F20" s="70" t="s">
        <v>22</v>
      </c>
      <c r="G20" s="80">
        <f>SUM(Y$27:Y$168)</f>
        <v>288.73333333333335</v>
      </c>
      <c r="H20" s="80">
        <f>+'HFJ ÍB20'!G20</f>
        <v>207.17261904761907</v>
      </c>
      <c r="I20" s="150">
        <f t="shared" si="1"/>
        <v>0.39368481540008604</v>
      </c>
      <c r="J20" s="87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27" ht="21" customHeight="1" x14ac:dyDescent="0.25">
      <c r="B21" s="78"/>
      <c r="C21" s="65" t="s">
        <v>38</v>
      </c>
      <c r="D21" s="64">
        <v>1517</v>
      </c>
      <c r="E21" s="64" t="s">
        <v>21</v>
      </c>
      <c r="F21" s="64" t="s">
        <v>22</v>
      </c>
      <c r="G21" s="85">
        <f>SUM(Z$27:Z$168)</f>
        <v>355.50416666666666</v>
      </c>
      <c r="H21" s="85">
        <f>+'HFJ ÍB20'!G21</f>
        <v>319.50952380952378</v>
      </c>
      <c r="I21" s="152">
        <f t="shared" si="1"/>
        <v>0.11265593096561699</v>
      </c>
      <c r="J21" s="88"/>
      <c r="M21" s="264">
        <v>4</v>
      </c>
      <c r="N21" s="397" t="s">
        <v>40</v>
      </c>
      <c r="O21" s="397"/>
      <c r="P21" s="397"/>
      <c r="Q21" s="398"/>
      <c r="R21" s="260"/>
      <c r="U21" s="267"/>
      <c r="V21" s="267"/>
      <c r="W21" s="267"/>
      <c r="X21" s="267"/>
      <c r="Y21" s="267"/>
      <c r="Z21" s="267"/>
    </row>
    <row r="22" spans="1:27" ht="21" customHeight="1" thickBot="1" x14ac:dyDescent="0.3">
      <c r="B22" s="302"/>
      <c r="C22" s="303" t="s">
        <v>154</v>
      </c>
      <c r="D22" s="304"/>
      <c r="E22" s="304"/>
      <c r="F22" s="304"/>
      <c r="G22" s="162">
        <f>+SUM(G17:G21)</f>
        <v>850.9708333333333</v>
      </c>
      <c r="H22" s="162">
        <f>+SUM(H17:H21)</f>
        <v>696.68214285714282</v>
      </c>
      <c r="I22" s="363">
        <f t="shared" si="1"/>
        <v>0.22146210012422829</v>
      </c>
      <c r="J22" s="171"/>
      <c r="M22" s="268">
        <v>5</v>
      </c>
      <c r="N22" s="400" t="s">
        <v>47</v>
      </c>
      <c r="O22" s="400"/>
      <c r="P22" s="400"/>
      <c r="Q22" s="401"/>
      <c r="R22" s="260"/>
      <c r="S22" s="260"/>
      <c r="U22" s="267"/>
      <c r="V22" s="267"/>
      <c r="W22" s="267"/>
      <c r="X22" s="267"/>
      <c r="Y22" s="267"/>
      <c r="Z22" s="267"/>
    </row>
    <row r="23" spans="1:27" ht="21" customHeight="1" thickBot="1" x14ac:dyDescent="0.3">
      <c r="B23" s="299"/>
      <c r="C23" s="305" t="s">
        <v>155</v>
      </c>
      <c r="D23" s="300"/>
      <c r="E23" s="300"/>
      <c r="F23" s="300"/>
      <c r="G23" s="79">
        <f>+G22/3</f>
        <v>283.65694444444443</v>
      </c>
      <c r="H23" s="79">
        <f>+H22/3</f>
        <v>232.22738095238094</v>
      </c>
      <c r="I23" s="173"/>
      <c r="J23" s="73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7" ht="9" customHeight="1" x14ac:dyDescent="0.25"/>
    <row r="25" spans="1:27" s="1" customFormat="1" ht="21" customHeight="1" x14ac:dyDescent="0.3">
      <c r="A25" s="396"/>
      <c r="B25" s="392" t="s">
        <v>156</v>
      </c>
      <c r="C25" s="392"/>
      <c r="D25" s="392"/>
      <c r="E25" s="392"/>
      <c r="F25" s="392"/>
      <c r="G25" s="392"/>
      <c r="H25" s="392"/>
      <c r="I25" s="392"/>
      <c r="J25" s="402"/>
      <c r="K25" s="103"/>
      <c r="L25" s="391" t="s">
        <v>42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2"/>
    </row>
    <row r="26" spans="1:27" s="4" customFormat="1" ht="21" customHeight="1" x14ac:dyDescent="0.25">
      <c r="A26" s="396"/>
      <c r="B26" s="5" t="s">
        <v>3</v>
      </c>
      <c r="C26" s="58" t="s">
        <v>81</v>
      </c>
      <c r="D26" s="6" t="s">
        <v>0</v>
      </c>
      <c r="E26" s="6" t="s">
        <v>1</v>
      </c>
      <c r="F26" s="6" t="s">
        <v>2</v>
      </c>
      <c r="G26" s="6" t="s">
        <v>157</v>
      </c>
      <c r="H26" s="6" t="s">
        <v>125</v>
      </c>
      <c r="I26" s="6" t="s">
        <v>126</v>
      </c>
      <c r="J26" s="6" t="s">
        <v>61</v>
      </c>
      <c r="K26" s="104"/>
      <c r="L26" s="59" t="s">
        <v>134</v>
      </c>
      <c r="M26" s="59" t="s">
        <v>146</v>
      </c>
      <c r="N26" s="59" t="s">
        <v>25</v>
      </c>
      <c r="O26" s="59" t="s">
        <v>24</v>
      </c>
      <c r="P26" s="6" t="s">
        <v>23</v>
      </c>
      <c r="Q26" s="62" t="s">
        <v>31</v>
      </c>
      <c r="R26" s="62" t="s">
        <v>32</v>
      </c>
      <c r="S26" s="62" t="s">
        <v>33</v>
      </c>
      <c r="T26" s="62" t="s">
        <v>34</v>
      </c>
      <c r="U26" s="62" t="s">
        <v>35</v>
      </c>
      <c r="V26" s="62" t="s">
        <v>30</v>
      </c>
      <c r="W26" s="62" t="s">
        <v>26</v>
      </c>
      <c r="X26" s="62" t="s">
        <v>27</v>
      </c>
      <c r="Y26" s="62" t="s">
        <v>28</v>
      </c>
      <c r="Z26" s="62" t="s">
        <v>29</v>
      </c>
      <c r="AA26" s="2"/>
    </row>
    <row r="27" spans="1:27" s="9" customFormat="1" ht="21" customHeight="1" x14ac:dyDescent="0.25">
      <c r="A27" s="380"/>
      <c r="B27" s="8">
        <v>1</v>
      </c>
      <c r="C27" s="308" t="s">
        <v>159</v>
      </c>
      <c r="D27" s="223">
        <v>1</v>
      </c>
      <c r="E27" s="309" t="s">
        <v>86</v>
      </c>
      <c r="F27" s="309" t="s">
        <v>177</v>
      </c>
      <c r="G27" s="345">
        <v>516</v>
      </c>
      <c r="H27" s="345">
        <f>228+118</f>
        <v>346</v>
      </c>
      <c r="I27" s="345">
        <v>20</v>
      </c>
      <c r="J27" s="8">
        <f t="shared" ref="J27:J103" si="2">+IF(D27=1,(G27-H27-I27),IF(D27=2,(G27-H27-I27),0))</f>
        <v>150</v>
      </c>
      <c r="K27" s="12"/>
      <c r="L27" s="326" t="s">
        <v>259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28">
        <v>0</v>
      </c>
      <c r="W27" s="328">
        <v>0</v>
      </c>
      <c r="X27" s="347">
        <v>75</v>
      </c>
      <c r="Y27" s="347">
        <v>75</v>
      </c>
      <c r="Z27" s="347">
        <v>0</v>
      </c>
      <c r="AA27" s="8"/>
    </row>
    <row r="28" spans="1:27" s="340" customFormat="1" ht="21" customHeight="1" x14ac:dyDescent="0.25">
      <c r="A28" s="380"/>
      <c r="B28" s="8">
        <v>2</v>
      </c>
      <c r="C28" s="333" t="s">
        <v>290</v>
      </c>
      <c r="D28" s="334">
        <v>1</v>
      </c>
      <c r="E28" s="335" t="s">
        <v>170</v>
      </c>
      <c r="F28" s="335" t="s">
        <v>178</v>
      </c>
      <c r="G28" s="337">
        <v>171</v>
      </c>
      <c r="H28" s="337">
        <f>122+49</f>
        <v>171</v>
      </c>
      <c r="I28" s="337">
        <v>0</v>
      </c>
      <c r="J28" s="332">
        <f t="shared" si="2"/>
        <v>0</v>
      </c>
      <c r="K28" s="336"/>
      <c r="L28" s="337"/>
      <c r="M28" s="332"/>
      <c r="N28" s="337"/>
      <c r="O28" s="337"/>
      <c r="P28" s="332"/>
      <c r="Q28" s="338"/>
      <c r="R28" s="338"/>
      <c r="S28" s="338"/>
      <c r="T28" s="338"/>
      <c r="U28" s="338"/>
      <c r="V28" s="339"/>
      <c r="W28" s="339"/>
      <c r="X28" s="339"/>
      <c r="Y28" s="339"/>
      <c r="Z28" s="339"/>
      <c r="AA28" s="332"/>
    </row>
    <row r="29" spans="1:27" s="9" customFormat="1" ht="21" customHeight="1" x14ac:dyDescent="0.25">
      <c r="A29" s="380"/>
      <c r="B29" s="8">
        <v>3</v>
      </c>
      <c r="C29" s="308" t="s">
        <v>161</v>
      </c>
      <c r="D29" s="224">
        <v>1</v>
      </c>
      <c r="E29" s="310" t="s">
        <v>171</v>
      </c>
      <c r="F29" s="310" t="s">
        <v>179</v>
      </c>
      <c r="G29" s="66">
        <v>330</v>
      </c>
      <c r="H29" s="66">
        <v>328</v>
      </c>
      <c r="I29" s="66">
        <v>0</v>
      </c>
      <c r="J29" s="8">
        <f t="shared" si="2"/>
        <v>2</v>
      </c>
      <c r="K29" s="12"/>
      <c r="L29" s="66">
        <v>1</v>
      </c>
      <c r="M29" s="8">
        <f t="shared" ref="M29:M104" si="3">+L29*12</f>
        <v>12</v>
      </c>
      <c r="N29" s="66">
        <v>-18</v>
      </c>
      <c r="O29" s="66">
        <v>0</v>
      </c>
      <c r="P29" s="8">
        <f t="shared" ref="P29:P104" si="4">+N29+O29+18</f>
        <v>0</v>
      </c>
      <c r="Q29" s="67">
        <f t="shared" ref="Q29:U34" si="5">IFERROR(IF(AND((Q$172-$P29)/$M29&gt;0,(Q$172-$P29)/$M29&lt;1),(Q$172-$P29)/$M29,IF((Q$172-$P29)/$M29&gt;0,1,0)),0)</f>
        <v>0.5</v>
      </c>
      <c r="R29" s="67">
        <f t="shared" si="5"/>
        <v>1</v>
      </c>
      <c r="S29" s="67">
        <f t="shared" si="5"/>
        <v>1</v>
      </c>
      <c r="T29" s="67">
        <f t="shared" si="5"/>
        <v>1</v>
      </c>
      <c r="U29" s="67">
        <f t="shared" si="5"/>
        <v>1</v>
      </c>
      <c r="V29" s="63">
        <f t="shared" ref="V29:V104" si="6">Q29*($G29-$H29)</f>
        <v>1</v>
      </c>
      <c r="W29" s="63">
        <f t="shared" ref="W29:W104" si="7">R29*($G29-$H29)-V29</f>
        <v>1</v>
      </c>
      <c r="X29" s="63">
        <f t="shared" ref="X29:X104" si="8">S29*($G29-$H29)-SUM(V29:W29)</f>
        <v>0</v>
      </c>
      <c r="Y29" s="63">
        <f t="shared" ref="Y29:Y104" si="9">T29*($G29-$H29)-SUM(V29:X29)</f>
        <v>0</v>
      </c>
      <c r="Z29" s="63">
        <f t="shared" ref="Z29:Z104" si="10">U29*($G29-$H29)-SUM(V29:Y29)</f>
        <v>0</v>
      </c>
      <c r="AA29" s="8"/>
    </row>
    <row r="30" spans="1:27" s="9" customFormat="1" ht="21" customHeight="1" x14ac:dyDescent="0.25">
      <c r="A30" s="377"/>
      <c r="B30" s="8">
        <v>4</v>
      </c>
      <c r="C30" s="308" t="s">
        <v>162</v>
      </c>
      <c r="D30" s="224">
        <v>3</v>
      </c>
      <c r="E30" s="310" t="s">
        <v>172</v>
      </c>
      <c r="F30" s="310" t="s">
        <v>180</v>
      </c>
      <c r="G30" s="66">
        <v>1080</v>
      </c>
      <c r="H30" s="66">
        <v>1074</v>
      </c>
      <c r="I30" s="66">
        <v>6</v>
      </c>
      <c r="J30" s="8">
        <f t="shared" si="2"/>
        <v>0</v>
      </c>
      <c r="K30" s="12"/>
      <c r="L30" s="66">
        <v>1</v>
      </c>
      <c r="M30" s="8">
        <f t="shared" si="3"/>
        <v>12</v>
      </c>
      <c r="N30" s="66">
        <v>-12</v>
      </c>
      <c r="O30" s="66">
        <v>0</v>
      </c>
      <c r="P30" s="8">
        <f t="shared" si="4"/>
        <v>6</v>
      </c>
      <c r="Q30" s="67">
        <f t="shared" si="5"/>
        <v>0</v>
      </c>
      <c r="R30" s="67">
        <f t="shared" si="5"/>
        <v>1</v>
      </c>
      <c r="S30" s="67">
        <f t="shared" si="5"/>
        <v>1</v>
      </c>
      <c r="T30" s="67">
        <f t="shared" si="5"/>
        <v>1</v>
      </c>
      <c r="U30" s="67">
        <f t="shared" si="5"/>
        <v>1</v>
      </c>
      <c r="V30" s="63">
        <f t="shared" si="6"/>
        <v>0</v>
      </c>
      <c r="W30" s="63">
        <f t="shared" si="7"/>
        <v>6</v>
      </c>
      <c r="X30" s="63">
        <f t="shared" si="8"/>
        <v>0</v>
      </c>
      <c r="Y30" s="63">
        <f t="shared" si="9"/>
        <v>0</v>
      </c>
      <c r="Z30" s="63">
        <f t="shared" si="10"/>
        <v>0</v>
      </c>
      <c r="AA30" s="8"/>
    </row>
    <row r="31" spans="1:27" s="9" customFormat="1" ht="21" customHeight="1" x14ac:dyDescent="0.25">
      <c r="A31" s="377"/>
      <c r="B31" s="8">
        <v>5</v>
      </c>
      <c r="C31" s="308" t="s">
        <v>283</v>
      </c>
      <c r="D31" s="341">
        <v>4</v>
      </c>
      <c r="E31" s="310" t="s">
        <v>173</v>
      </c>
      <c r="F31" s="310" t="s">
        <v>181</v>
      </c>
      <c r="G31" s="345">
        <v>200</v>
      </c>
      <c r="H31" s="345">
        <v>0</v>
      </c>
      <c r="I31" s="345">
        <v>0</v>
      </c>
      <c r="J31" s="8">
        <f t="shared" ref="J31:J32" si="11">+IF(D31=1,(G31-H31-I31),IF(D31=2,(G31-H31-I31),0))</f>
        <v>0</v>
      </c>
      <c r="K31" s="12"/>
      <c r="L31" s="66">
        <v>15</v>
      </c>
      <c r="M31" s="8">
        <f t="shared" si="3"/>
        <v>180</v>
      </c>
      <c r="N31" s="345">
        <v>6</v>
      </c>
      <c r="O31" s="345">
        <v>16</v>
      </c>
      <c r="P31" s="8">
        <f t="shared" si="4"/>
        <v>40</v>
      </c>
      <c r="Q31" s="67">
        <f t="shared" si="5"/>
        <v>0</v>
      </c>
      <c r="R31" s="67">
        <f t="shared" si="5"/>
        <v>0</v>
      </c>
      <c r="S31" s="67">
        <f t="shared" si="5"/>
        <v>0</v>
      </c>
      <c r="T31" s="67">
        <f t="shared" si="5"/>
        <v>1.1111111111111112E-2</v>
      </c>
      <c r="U31" s="67">
        <f t="shared" si="5"/>
        <v>7.7777777777777779E-2</v>
      </c>
      <c r="V31" s="63">
        <f t="shared" ref="V31:V32" si="12">Q31*($G31-$H31)</f>
        <v>0</v>
      </c>
      <c r="W31" s="63">
        <f t="shared" ref="W31:W32" si="13">R31*($G31-$H31)-V31</f>
        <v>0</v>
      </c>
      <c r="X31" s="63">
        <f t="shared" ref="X31:X32" si="14">S31*($G31-$H31)-SUM(V31:W31)</f>
        <v>0</v>
      </c>
      <c r="Y31" s="63">
        <f t="shared" ref="Y31:Y32" si="15">T31*($G31-$H31)-SUM(V31:X31)</f>
        <v>2.2222222222222223</v>
      </c>
      <c r="Z31" s="63">
        <f t="shared" ref="Z31:Z32" si="16">U31*($G31-$H31)-SUM(V31:Y31)</f>
        <v>13.333333333333332</v>
      </c>
      <c r="AA31" s="8"/>
    </row>
    <row r="32" spans="1:27" s="9" customFormat="1" ht="21" customHeight="1" x14ac:dyDescent="0.25">
      <c r="B32" s="8">
        <v>6</v>
      </c>
      <c r="C32" s="308" t="s">
        <v>284</v>
      </c>
      <c r="D32" s="341">
        <v>3</v>
      </c>
      <c r="E32" s="310" t="s">
        <v>173</v>
      </c>
      <c r="F32" s="310" t="s">
        <v>181</v>
      </c>
      <c r="G32" s="345">
        <v>700</v>
      </c>
      <c r="H32" s="345">
        <v>0</v>
      </c>
      <c r="I32" s="345">
        <v>0</v>
      </c>
      <c r="J32" s="8">
        <f t="shared" si="11"/>
        <v>0</v>
      </c>
      <c r="K32" s="12"/>
      <c r="L32" s="66">
        <v>15</v>
      </c>
      <c r="M32" s="8">
        <f t="shared" si="3"/>
        <v>180</v>
      </c>
      <c r="N32" s="345">
        <v>6</v>
      </c>
      <c r="O32" s="345">
        <v>16</v>
      </c>
      <c r="P32" s="8">
        <f t="shared" si="4"/>
        <v>40</v>
      </c>
      <c r="Q32" s="67">
        <f t="shared" si="5"/>
        <v>0</v>
      </c>
      <c r="R32" s="67">
        <f t="shared" si="5"/>
        <v>0</v>
      </c>
      <c r="S32" s="67">
        <f t="shared" si="5"/>
        <v>0</v>
      </c>
      <c r="T32" s="67">
        <f t="shared" si="5"/>
        <v>1.1111111111111112E-2</v>
      </c>
      <c r="U32" s="67">
        <f t="shared" si="5"/>
        <v>7.7777777777777779E-2</v>
      </c>
      <c r="V32" s="63">
        <f t="shared" si="12"/>
        <v>0</v>
      </c>
      <c r="W32" s="63">
        <f t="shared" si="13"/>
        <v>0</v>
      </c>
      <c r="X32" s="63">
        <f t="shared" si="14"/>
        <v>0</v>
      </c>
      <c r="Y32" s="63">
        <f t="shared" si="15"/>
        <v>7.7777777777777777</v>
      </c>
      <c r="Z32" s="63">
        <f t="shared" si="16"/>
        <v>46.666666666666664</v>
      </c>
      <c r="AA32" s="8"/>
    </row>
    <row r="33" spans="1:27" s="9" customFormat="1" ht="21" customHeight="1" x14ac:dyDescent="0.25">
      <c r="A33" s="377"/>
      <c r="B33" s="8">
        <v>7</v>
      </c>
      <c r="C33" s="308" t="s">
        <v>163</v>
      </c>
      <c r="D33" s="224">
        <v>2</v>
      </c>
      <c r="E33" s="310" t="s">
        <v>174</v>
      </c>
      <c r="F33" s="310" t="s">
        <v>182</v>
      </c>
      <c r="G33" s="66">
        <v>5</v>
      </c>
      <c r="H33" s="66">
        <v>0</v>
      </c>
      <c r="I33" s="66">
        <v>0</v>
      </c>
      <c r="J33" s="8">
        <f t="shared" si="2"/>
        <v>5</v>
      </c>
      <c r="K33" s="12"/>
      <c r="L33" s="66">
        <v>4</v>
      </c>
      <c r="M33" s="8">
        <f t="shared" si="3"/>
        <v>48</v>
      </c>
      <c r="N33" s="66">
        <v>24</v>
      </c>
      <c r="O33" s="66">
        <v>12</v>
      </c>
      <c r="P33" s="8">
        <f t="shared" si="4"/>
        <v>54</v>
      </c>
      <c r="Q33" s="67">
        <f t="shared" si="5"/>
        <v>0</v>
      </c>
      <c r="R33" s="67">
        <f t="shared" si="5"/>
        <v>0</v>
      </c>
      <c r="S33" s="67">
        <f t="shared" si="5"/>
        <v>0</v>
      </c>
      <c r="T33" s="67">
        <f t="shared" si="5"/>
        <v>0</v>
      </c>
      <c r="U33" s="67">
        <f t="shared" si="5"/>
        <v>0</v>
      </c>
      <c r="V33" s="63">
        <f t="shared" si="6"/>
        <v>0</v>
      </c>
      <c r="W33" s="63">
        <f t="shared" si="7"/>
        <v>0</v>
      </c>
      <c r="X33" s="63">
        <f t="shared" si="8"/>
        <v>0</v>
      </c>
      <c r="Y33" s="63">
        <f t="shared" si="9"/>
        <v>0</v>
      </c>
      <c r="Z33" s="63">
        <f t="shared" si="10"/>
        <v>0</v>
      </c>
      <c r="AA33" s="8"/>
    </row>
    <row r="34" spans="1:27" s="9" customFormat="1" ht="21" customHeight="1" x14ac:dyDescent="0.25">
      <c r="A34" s="377"/>
      <c r="B34" s="8">
        <v>8</v>
      </c>
      <c r="C34" s="308" t="s">
        <v>164</v>
      </c>
      <c r="D34" s="224">
        <v>2</v>
      </c>
      <c r="E34" s="310" t="s">
        <v>175</v>
      </c>
      <c r="F34" s="310" t="s">
        <v>183</v>
      </c>
      <c r="G34" s="66">
        <v>10</v>
      </c>
      <c r="H34" s="66">
        <v>0</v>
      </c>
      <c r="I34" s="66">
        <v>0</v>
      </c>
      <c r="J34" s="8">
        <f t="shared" si="2"/>
        <v>10</v>
      </c>
      <c r="K34" s="12"/>
      <c r="L34" s="66">
        <v>4</v>
      </c>
      <c r="M34" s="8">
        <f t="shared" si="3"/>
        <v>48</v>
      </c>
      <c r="N34" s="66">
        <v>24</v>
      </c>
      <c r="O34" s="66">
        <v>12</v>
      </c>
      <c r="P34" s="8">
        <f t="shared" si="4"/>
        <v>54</v>
      </c>
      <c r="Q34" s="67">
        <f t="shared" si="5"/>
        <v>0</v>
      </c>
      <c r="R34" s="67">
        <f t="shared" si="5"/>
        <v>0</v>
      </c>
      <c r="S34" s="67">
        <f t="shared" si="5"/>
        <v>0</v>
      </c>
      <c r="T34" s="67">
        <f t="shared" si="5"/>
        <v>0</v>
      </c>
      <c r="U34" s="67">
        <f t="shared" si="5"/>
        <v>0</v>
      </c>
      <c r="V34" s="63">
        <f t="shared" si="6"/>
        <v>0</v>
      </c>
      <c r="W34" s="63">
        <f t="shared" si="7"/>
        <v>0</v>
      </c>
      <c r="X34" s="63">
        <f t="shared" si="8"/>
        <v>0</v>
      </c>
      <c r="Y34" s="63">
        <f t="shared" si="9"/>
        <v>0</v>
      </c>
      <c r="Z34" s="63">
        <f t="shared" si="10"/>
        <v>0</v>
      </c>
      <c r="AA34" s="8"/>
    </row>
    <row r="35" spans="1:27" s="9" customFormat="1" ht="21" customHeight="1" x14ac:dyDescent="0.25">
      <c r="A35" s="377"/>
      <c r="B35" s="8">
        <v>9</v>
      </c>
      <c r="C35" s="308" t="s">
        <v>285</v>
      </c>
      <c r="D35" s="341">
        <v>2</v>
      </c>
      <c r="E35" s="310" t="s">
        <v>170</v>
      </c>
      <c r="F35" s="310" t="s">
        <v>178</v>
      </c>
      <c r="G35" s="345">
        <v>110</v>
      </c>
      <c r="H35" s="66">
        <v>0</v>
      </c>
      <c r="I35" s="66">
        <v>0</v>
      </c>
      <c r="J35" s="8">
        <f t="shared" si="2"/>
        <v>110</v>
      </c>
      <c r="K35" s="12"/>
      <c r="L35" s="326" t="s">
        <v>259</v>
      </c>
      <c r="M35" s="327"/>
      <c r="N35" s="327"/>
      <c r="O35" s="327"/>
      <c r="P35" s="327"/>
      <c r="Q35" s="327"/>
      <c r="R35" s="327"/>
      <c r="S35" s="327"/>
      <c r="T35" s="327"/>
      <c r="U35" s="327"/>
      <c r="V35" s="328">
        <v>0</v>
      </c>
      <c r="W35" s="328">
        <v>0</v>
      </c>
      <c r="X35" s="328">
        <v>0</v>
      </c>
      <c r="Y35" s="347">
        <v>50</v>
      </c>
      <c r="Z35" s="347">
        <v>60</v>
      </c>
      <c r="AA35" s="8"/>
    </row>
    <row r="36" spans="1:27" s="9" customFormat="1" ht="21" customHeight="1" x14ac:dyDescent="0.25">
      <c r="A36" s="377"/>
      <c r="B36" s="8">
        <v>10</v>
      </c>
      <c r="C36" s="348" t="s">
        <v>286</v>
      </c>
      <c r="D36" s="341">
        <v>1</v>
      </c>
      <c r="E36" s="310" t="s">
        <v>105</v>
      </c>
      <c r="F36" s="310" t="s">
        <v>184</v>
      </c>
      <c r="G36" s="66">
        <v>296</v>
      </c>
      <c r="H36" s="345">
        <v>50</v>
      </c>
      <c r="I36" s="345">
        <v>50</v>
      </c>
      <c r="J36" s="8">
        <f t="shared" si="2"/>
        <v>196</v>
      </c>
      <c r="K36" s="12"/>
      <c r="L36" s="66">
        <v>2.5</v>
      </c>
      <c r="M36" s="8">
        <f t="shared" si="3"/>
        <v>30</v>
      </c>
      <c r="N36" s="66">
        <v>0</v>
      </c>
      <c r="O36" s="66">
        <v>0</v>
      </c>
      <c r="P36" s="8">
        <f t="shared" si="4"/>
        <v>18</v>
      </c>
      <c r="Q36" s="67">
        <f t="shared" ref="Q36:U38" si="17">IFERROR(IF(AND((Q$172-$P36)/$M36&gt;0,(Q$172-$P36)/$M36&lt;1),(Q$172-$P36)/$M36,IF((Q$172-$P36)/$M36&gt;0,1,0)),0)</f>
        <v>0</v>
      </c>
      <c r="R36" s="67">
        <f t="shared" si="17"/>
        <v>0</v>
      </c>
      <c r="S36" s="67">
        <f t="shared" si="17"/>
        <v>0.4</v>
      </c>
      <c r="T36" s="67">
        <f t="shared" si="17"/>
        <v>0.8</v>
      </c>
      <c r="U36" s="67">
        <f t="shared" si="17"/>
        <v>1</v>
      </c>
      <c r="V36" s="63">
        <f t="shared" si="6"/>
        <v>0</v>
      </c>
      <c r="W36" s="63">
        <f t="shared" si="7"/>
        <v>0</v>
      </c>
      <c r="X36" s="349">
        <f t="shared" si="8"/>
        <v>98.4</v>
      </c>
      <c r="Y36" s="349">
        <f t="shared" si="9"/>
        <v>98.4</v>
      </c>
      <c r="Z36" s="349">
        <f t="shared" si="10"/>
        <v>49.199999999999989</v>
      </c>
      <c r="AA36" s="8"/>
    </row>
    <row r="37" spans="1:27" s="9" customFormat="1" ht="21" customHeight="1" x14ac:dyDescent="0.25">
      <c r="B37" s="8">
        <v>11</v>
      </c>
      <c r="C37" s="348" t="s">
        <v>287</v>
      </c>
      <c r="D37" s="341">
        <v>1</v>
      </c>
      <c r="E37" s="310" t="s">
        <v>105</v>
      </c>
      <c r="F37" s="310" t="s">
        <v>184</v>
      </c>
      <c r="G37" s="66">
        <v>165</v>
      </c>
      <c r="H37" s="345">
        <v>65</v>
      </c>
      <c r="I37" s="345">
        <v>0</v>
      </c>
      <c r="J37" s="8">
        <f t="shared" ref="J37:J38" si="18">+IF(D37=1,(G37-H37-I37),IF(D37=2,(G37-H37-I37),0))</f>
        <v>100</v>
      </c>
      <c r="K37" s="12"/>
      <c r="L37" s="66">
        <v>3</v>
      </c>
      <c r="M37" s="8">
        <f t="shared" ref="M37:M38" si="19">+L37*12</f>
        <v>36</v>
      </c>
      <c r="N37" s="66">
        <v>0</v>
      </c>
      <c r="O37" s="66">
        <v>0</v>
      </c>
      <c r="P37" s="8">
        <f t="shared" ref="P37:P38" si="20">+N37+O37+18</f>
        <v>18</v>
      </c>
      <c r="Q37" s="67">
        <f t="shared" si="17"/>
        <v>0</v>
      </c>
      <c r="R37" s="67">
        <f t="shared" si="17"/>
        <v>0</v>
      </c>
      <c r="S37" s="67">
        <f t="shared" si="17"/>
        <v>0.33333333333333331</v>
      </c>
      <c r="T37" s="67">
        <f t="shared" si="17"/>
        <v>0.66666666666666663</v>
      </c>
      <c r="U37" s="67">
        <f t="shared" si="17"/>
        <v>1</v>
      </c>
      <c r="V37" s="63">
        <f t="shared" ref="V37:V38" si="21">Q37*($G37-$H37)</f>
        <v>0</v>
      </c>
      <c r="W37" s="63">
        <f t="shared" ref="W37:W38" si="22">R37*($G37-$H37)-V37</f>
        <v>0</v>
      </c>
      <c r="X37" s="349">
        <f t="shared" ref="X37" si="23">S37*($G37-$H37)-SUM(V37:W37)</f>
        <v>33.333333333333329</v>
      </c>
      <c r="Y37" s="349">
        <f t="shared" ref="Y37" si="24">T37*($G37-$H37)-SUM(V37:X37)</f>
        <v>33.333333333333329</v>
      </c>
      <c r="Z37" s="349">
        <f t="shared" ref="Z37:Z38" si="25">U37*($G37-$H37)-SUM(V37:Y37)</f>
        <v>33.333333333333343</v>
      </c>
      <c r="AA37" s="8"/>
    </row>
    <row r="38" spans="1:27" s="9" customFormat="1" ht="21" customHeight="1" x14ac:dyDescent="0.25">
      <c r="B38" s="8">
        <v>12</v>
      </c>
      <c r="C38" s="348" t="s">
        <v>293</v>
      </c>
      <c r="D38" s="341">
        <v>2</v>
      </c>
      <c r="E38" s="310" t="s">
        <v>105</v>
      </c>
      <c r="F38" s="310" t="s">
        <v>184</v>
      </c>
      <c r="G38" s="345">
        <v>200</v>
      </c>
      <c r="H38" s="345">
        <v>0</v>
      </c>
      <c r="I38" s="345">
        <v>0</v>
      </c>
      <c r="J38" s="8">
        <f t="shared" si="18"/>
        <v>200</v>
      </c>
      <c r="K38" s="12"/>
      <c r="L38" s="66">
        <v>3</v>
      </c>
      <c r="M38" s="8">
        <f t="shared" si="19"/>
        <v>36</v>
      </c>
      <c r="N38" s="66">
        <v>24</v>
      </c>
      <c r="O38" s="66">
        <v>18</v>
      </c>
      <c r="P38" s="8">
        <f t="shared" si="20"/>
        <v>60</v>
      </c>
      <c r="Q38" s="67">
        <f t="shared" si="17"/>
        <v>0</v>
      </c>
      <c r="R38" s="67">
        <f t="shared" si="17"/>
        <v>0</v>
      </c>
      <c r="S38" s="67">
        <f t="shared" si="17"/>
        <v>0</v>
      </c>
      <c r="T38" s="67">
        <f t="shared" si="17"/>
        <v>0</v>
      </c>
      <c r="U38" s="67">
        <f t="shared" si="17"/>
        <v>0</v>
      </c>
      <c r="V38" s="63">
        <f t="shared" si="21"/>
        <v>0</v>
      </c>
      <c r="W38" s="63">
        <f t="shared" si="22"/>
        <v>0</v>
      </c>
      <c r="X38" s="63">
        <f t="shared" ref="X38" si="26">S38*($G38-$H38)-SUM(V38:W38)</f>
        <v>0</v>
      </c>
      <c r="Y38" s="63">
        <f t="shared" ref="Y38" si="27">T38*($G38-$H38)-SUM(V38:X38)</f>
        <v>0</v>
      </c>
      <c r="Z38" s="63">
        <f t="shared" si="25"/>
        <v>0</v>
      </c>
      <c r="AA38" s="8"/>
    </row>
    <row r="39" spans="1:27" s="9" customFormat="1" ht="21" customHeight="1" x14ac:dyDescent="0.25">
      <c r="A39" s="377"/>
      <c r="B39" s="8">
        <v>13</v>
      </c>
      <c r="C39" s="308" t="s">
        <v>267</v>
      </c>
      <c r="D39" s="224">
        <v>3</v>
      </c>
      <c r="E39" s="310" t="s">
        <v>105</v>
      </c>
      <c r="F39" s="310" t="s">
        <v>184</v>
      </c>
      <c r="G39" s="66">
        <f>1900-SUM(G36:G38)</f>
        <v>1239</v>
      </c>
      <c r="H39" s="66">
        <v>0</v>
      </c>
      <c r="I39" s="66">
        <v>0</v>
      </c>
      <c r="J39" s="8">
        <f t="shared" si="2"/>
        <v>0</v>
      </c>
      <c r="K39" s="12"/>
      <c r="L39" s="66">
        <v>10</v>
      </c>
      <c r="M39" s="8">
        <f t="shared" si="3"/>
        <v>120</v>
      </c>
      <c r="N39" s="66">
        <v>16.5</v>
      </c>
      <c r="O39" s="66">
        <v>12</v>
      </c>
      <c r="P39" s="8">
        <f t="shared" si="4"/>
        <v>46.5</v>
      </c>
      <c r="Q39" s="67">
        <f t="shared" ref="Q39:U40" si="28">IFERROR(IF(AND((Q$172-$P39)/$M39&gt;0,(Q$172-$P39)/$M39&lt;1),(Q$172-$P39)/$M39,IF((Q$172-$P39)/$M39&gt;0,1,0)),0)</f>
        <v>0</v>
      </c>
      <c r="R39" s="67">
        <f t="shared" si="28"/>
        <v>0</v>
      </c>
      <c r="S39" s="67">
        <f t="shared" si="28"/>
        <v>0</v>
      </c>
      <c r="T39" s="67">
        <f t="shared" si="28"/>
        <v>0</v>
      </c>
      <c r="U39" s="67">
        <f t="shared" si="28"/>
        <v>6.25E-2</v>
      </c>
      <c r="V39" s="63">
        <f t="shared" ref="V39" si="29">Q39*($G39-$H39)</f>
        <v>0</v>
      </c>
      <c r="W39" s="63">
        <f t="shared" ref="W39" si="30">R39*($G39-$H39)-V39</f>
        <v>0</v>
      </c>
      <c r="X39" s="63">
        <f t="shared" ref="X39" si="31">S39*($G39-$H39)-SUM(V39:W39)</f>
        <v>0</v>
      </c>
      <c r="Y39" s="63">
        <f t="shared" ref="Y39" si="32">T39*($G39-$H39)-SUM(V39:X39)</f>
        <v>0</v>
      </c>
      <c r="Z39" s="63">
        <f t="shared" ref="Z39" si="33">U39*($G39-$H39)-SUM(V39:Y39)</f>
        <v>77.4375</v>
      </c>
      <c r="AA39" s="8"/>
    </row>
    <row r="40" spans="1:27" s="9" customFormat="1" ht="21" customHeight="1" x14ac:dyDescent="0.25">
      <c r="A40" s="377"/>
      <c r="B40" s="8">
        <v>14</v>
      </c>
      <c r="C40" s="308" t="s">
        <v>258</v>
      </c>
      <c r="D40" s="224">
        <v>5</v>
      </c>
      <c r="E40" s="310" t="s">
        <v>105</v>
      </c>
      <c r="F40" s="310" t="s">
        <v>184</v>
      </c>
      <c r="G40" s="66">
        <v>420</v>
      </c>
      <c r="H40" s="66">
        <v>0</v>
      </c>
      <c r="I40" s="66">
        <v>0</v>
      </c>
      <c r="J40" s="8">
        <f t="shared" ref="J40" si="34">+IF(D40=1,(G40-H40-I40),IF(D40=2,(G40-H40-I40),0))</f>
        <v>0</v>
      </c>
      <c r="K40" s="12"/>
      <c r="L40" s="66">
        <v>6</v>
      </c>
      <c r="M40" s="8">
        <f t="shared" ref="M40" si="35">+L40*12</f>
        <v>72</v>
      </c>
      <c r="N40" s="66">
        <v>36</v>
      </c>
      <c r="O40" s="66">
        <v>12</v>
      </c>
      <c r="P40" s="8">
        <f t="shared" ref="P40" si="36">+N40+O40+18</f>
        <v>66</v>
      </c>
      <c r="Q40" s="67">
        <f t="shared" si="28"/>
        <v>0</v>
      </c>
      <c r="R40" s="67">
        <f t="shared" si="28"/>
        <v>0</v>
      </c>
      <c r="S40" s="67">
        <f t="shared" si="28"/>
        <v>0</v>
      </c>
      <c r="T40" s="67">
        <f t="shared" si="28"/>
        <v>0</v>
      </c>
      <c r="U40" s="67">
        <f t="shared" si="28"/>
        <v>0</v>
      </c>
      <c r="V40" s="63">
        <f t="shared" ref="V40" si="37">Q40*($G40-$H40)</f>
        <v>0</v>
      </c>
      <c r="W40" s="63">
        <f t="shared" ref="W40" si="38">R40*($G40-$H40)-V40</f>
        <v>0</v>
      </c>
      <c r="X40" s="63">
        <f t="shared" ref="X40" si="39">S40*($G40-$H40)-SUM(V40:W40)</f>
        <v>0</v>
      </c>
      <c r="Y40" s="63">
        <f t="shared" ref="Y40" si="40">T40*($G40-$H40)-SUM(V40:X40)</f>
        <v>0</v>
      </c>
      <c r="Z40" s="63">
        <f t="shared" ref="Z40" si="41">U40*($G40-$H40)-SUM(V40:Y40)</f>
        <v>0</v>
      </c>
      <c r="AA40" s="8"/>
    </row>
    <row r="41" spans="1:27" s="9" customFormat="1" ht="21" customHeight="1" x14ac:dyDescent="0.25">
      <c r="A41" s="377"/>
      <c r="B41" s="8">
        <v>15</v>
      </c>
      <c r="C41" s="308" t="s">
        <v>277</v>
      </c>
      <c r="D41" s="341">
        <v>2</v>
      </c>
      <c r="E41" s="310" t="s">
        <v>172</v>
      </c>
      <c r="F41" s="342" t="s">
        <v>276</v>
      </c>
      <c r="G41" s="66">
        <v>490</v>
      </c>
      <c r="H41" s="66">
        <v>0</v>
      </c>
      <c r="I41" s="66">
        <v>0</v>
      </c>
      <c r="J41" s="8">
        <f t="shared" ref="J41:J48" si="42">+IF(D41=1,(G41-H41-I41),IF(D41=2,(G41-H41-I41),0))</f>
        <v>490</v>
      </c>
      <c r="K41" s="12"/>
      <c r="L41" s="326" t="s">
        <v>259</v>
      </c>
      <c r="M41" s="327"/>
      <c r="N41" s="327"/>
      <c r="O41" s="327"/>
      <c r="P41" s="327"/>
      <c r="Q41" s="327"/>
      <c r="R41" s="327"/>
      <c r="S41" s="327"/>
      <c r="T41" s="327"/>
      <c r="U41" s="327"/>
      <c r="V41" s="328">
        <v>0</v>
      </c>
      <c r="W41" s="328">
        <v>0</v>
      </c>
      <c r="X41" s="328">
        <v>0</v>
      </c>
      <c r="Y41" s="328">
        <v>0</v>
      </c>
      <c r="Z41" s="347">
        <v>70</v>
      </c>
      <c r="AA41" s="8"/>
    </row>
    <row r="42" spans="1:27" s="9" customFormat="1" ht="21" customHeight="1" x14ac:dyDescent="0.25">
      <c r="B42" s="8">
        <v>16</v>
      </c>
      <c r="C42" s="308" t="s">
        <v>278</v>
      </c>
      <c r="D42" s="341">
        <v>4</v>
      </c>
      <c r="E42" s="310" t="s">
        <v>172</v>
      </c>
      <c r="F42" s="342" t="s">
        <v>276</v>
      </c>
      <c r="G42" s="66">
        <v>100</v>
      </c>
      <c r="H42" s="66">
        <v>100</v>
      </c>
      <c r="I42" s="66">
        <v>0</v>
      </c>
      <c r="J42" s="8">
        <f t="shared" si="42"/>
        <v>0</v>
      </c>
      <c r="K42" s="12"/>
      <c r="L42" s="66"/>
      <c r="M42" s="8">
        <f t="shared" ref="M42:M48" si="43">+L42*12</f>
        <v>0</v>
      </c>
      <c r="N42" s="66">
        <v>24</v>
      </c>
      <c r="O42" s="66">
        <v>14</v>
      </c>
      <c r="P42" s="8">
        <f t="shared" ref="P42:P48" si="44">+N42+O42+18</f>
        <v>56</v>
      </c>
      <c r="Q42" s="67">
        <f t="shared" ref="Q42:U48" si="45">IFERROR(IF(AND((Q$172-$P42)/$M42&gt;0,(Q$172-$P42)/$M42&lt;1),(Q$172-$P42)/$M42,IF((Q$172-$P42)/$M42&gt;0,1,0)),0)</f>
        <v>0</v>
      </c>
      <c r="R42" s="67">
        <f t="shared" si="45"/>
        <v>0</v>
      </c>
      <c r="S42" s="67">
        <f t="shared" si="45"/>
        <v>0</v>
      </c>
      <c r="T42" s="67">
        <f t="shared" si="45"/>
        <v>0</v>
      </c>
      <c r="U42" s="67">
        <f t="shared" si="45"/>
        <v>0</v>
      </c>
      <c r="V42" s="63">
        <f t="shared" ref="V42:V48" si="46">Q42*($G42-$H42)</f>
        <v>0</v>
      </c>
      <c r="W42" s="63">
        <f t="shared" ref="W42:W48" si="47">R42*($G42-$H42)-V42</f>
        <v>0</v>
      </c>
      <c r="X42" s="63">
        <f t="shared" ref="X42:X48" si="48">S42*($G42-$H42)-SUM(V42:W42)</f>
        <v>0</v>
      </c>
      <c r="Y42" s="63">
        <f t="shared" ref="Y42:Y48" si="49">T42*($G42-$H42)-SUM(V42:X42)</f>
        <v>0</v>
      </c>
      <c r="Z42" s="63">
        <f t="shared" ref="Z42:Z48" si="50">U42*($G42-$H42)-SUM(V42:Y42)</f>
        <v>0</v>
      </c>
      <c r="AA42" s="8"/>
    </row>
    <row r="43" spans="1:27" s="9" customFormat="1" ht="21" customHeight="1" x14ac:dyDescent="0.25">
      <c r="A43" s="377"/>
      <c r="B43" s="8">
        <v>17</v>
      </c>
      <c r="C43" s="308" t="s">
        <v>270</v>
      </c>
      <c r="D43" s="341">
        <v>4</v>
      </c>
      <c r="E43" s="310" t="s">
        <v>172</v>
      </c>
      <c r="F43" s="342" t="s">
        <v>276</v>
      </c>
      <c r="G43" s="66">
        <v>266</v>
      </c>
      <c r="H43" s="66">
        <v>0</v>
      </c>
      <c r="I43" s="66">
        <v>0</v>
      </c>
      <c r="J43" s="8">
        <f t="shared" si="42"/>
        <v>0</v>
      </c>
      <c r="K43" s="12"/>
      <c r="L43" s="66"/>
      <c r="M43" s="8">
        <f t="shared" si="43"/>
        <v>0</v>
      </c>
      <c r="N43" s="66">
        <v>24</v>
      </c>
      <c r="O43" s="66">
        <v>14</v>
      </c>
      <c r="P43" s="8">
        <f t="shared" si="44"/>
        <v>56</v>
      </c>
      <c r="Q43" s="67">
        <f t="shared" si="45"/>
        <v>0</v>
      </c>
      <c r="R43" s="67">
        <f t="shared" si="45"/>
        <v>0</v>
      </c>
      <c r="S43" s="67">
        <f t="shared" si="45"/>
        <v>0</v>
      </c>
      <c r="T43" s="67">
        <f t="shared" si="45"/>
        <v>0</v>
      </c>
      <c r="U43" s="67">
        <f t="shared" si="45"/>
        <v>0</v>
      </c>
      <c r="V43" s="63">
        <f t="shared" si="46"/>
        <v>0</v>
      </c>
      <c r="W43" s="63">
        <f t="shared" si="47"/>
        <v>0</v>
      </c>
      <c r="X43" s="63">
        <f t="shared" si="48"/>
        <v>0</v>
      </c>
      <c r="Y43" s="63">
        <f t="shared" si="49"/>
        <v>0</v>
      </c>
      <c r="Z43" s="63">
        <f t="shared" si="50"/>
        <v>0</v>
      </c>
      <c r="AA43" s="8"/>
    </row>
    <row r="44" spans="1:27" s="9" customFormat="1" ht="21" customHeight="1" x14ac:dyDescent="0.25">
      <c r="A44" s="377"/>
      <c r="B44" s="8">
        <v>18</v>
      </c>
      <c r="C44" s="308" t="s">
        <v>271</v>
      </c>
      <c r="D44" s="341">
        <v>3</v>
      </c>
      <c r="E44" s="310" t="s">
        <v>172</v>
      </c>
      <c r="F44" s="342" t="s">
        <v>276</v>
      </c>
      <c r="G44" s="66">
        <v>363</v>
      </c>
      <c r="H44" s="66">
        <v>0</v>
      </c>
      <c r="I44" s="66">
        <v>0</v>
      </c>
      <c r="J44" s="8">
        <f t="shared" si="42"/>
        <v>0</v>
      </c>
      <c r="K44" s="12"/>
      <c r="L44" s="66"/>
      <c r="M44" s="8">
        <f t="shared" si="43"/>
        <v>0</v>
      </c>
      <c r="N44" s="66">
        <v>36</v>
      </c>
      <c r="O44" s="66">
        <v>14</v>
      </c>
      <c r="P44" s="8">
        <f t="shared" si="44"/>
        <v>68</v>
      </c>
      <c r="Q44" s="67">
        <f t="shared" si="45"/>
        <v>0</v>
      </c>
      <c r="R44" s="67">
        <f t="shared" si="45"/>
        <v>0</v>
      </c>
      <c r="S44" s="67">
        <f t="shared" si="45"/>
        <v>0</v>
      </c>
      <c r="T44" s="67">
        <f t="shared" si="45"/>
        <v>0</v>
      </c>
      <c r="U44" s="67">
        <f t="shared" si="45"/>
        <v>0</v>
      </c>
      <c r="V44" s="63">
        <f t="shared" si="46"/>
        <v>0</v>
      </c>
      <c r="W44" s="63">
        <f t="shared" si="47"/>
        <v>0</v>
      </c>
      <c r="X44" s="63">
        <f t="shared" si="48"/>
        <v>0</v>
      </c>
      <c r="Y44" s="63">
        <f t="shared" si="49"/>
        <v>0</v>
      </c>
      <c r="Z44" s="63">
        <f t="shared" si="50"/>
        <v>0</v>
      </c>
      <c r="AA44" s="8"/>
    </row>
    <row r="45" spans="1:27" s="9" customFormat="1" ht="21" customHeight="1" x14ac:dyDescent="0.25">
      <c r="A45" s="377"/>
      <c r="B45" s="8">
        <v>19</v>
      </c>
      <c r="C45" s="308" t="s">
        <v>272</v>
      </c>
      <c r="D45" s="341">
        <v>4</v>
      </c>
      <c r="E45" s="310" t="s">
        <v>172</v>
      </c>
      <c r="F45" s="342" t="s">
        <v>276</v>
      </c>
      <c r="G45" s="66">
        <v>494</v>
      </c>
      <c r="H45" s="66">
        <v>0</v>
      </c>
      <c r="I45" s="66">
        <v>0</v>
      </c>
      <c r="J45" s="8">
        <f t="shared" si="42"/>
        <v>0</v>
      </c>
      <c r="K45" s="12"/>
      <c r="L45" s="66"/>
      <c r="M45" s="8">
        <f t="shared" si="43"/>
        <v>0</v>
      </c>
      <c r="N45" s="66">
        <v>36</v>
      </c>
      <c r="O45" s="66">
        <v>14</v>
      </c>
      <c r="P45" s="8">
        <f t="shared" si="44"/>
        <v>68</v>
      </c>
      <c r="Q45" s="67">
        <f t="shared" si="45"/>
        <v>0</v>
      </c>
      <c r="R45" s="67">
        <f t="shared" si="45"/>
        <v>0</v>
      </c>
      <c r="S45" s="67">
        <f t="shared" si="45"/>
        <v>0</v>
      </c>
      <c r="T45" s="67">
        <f t="shared" si="45"/>
        <v>0</v>
      </c>
      <c r="U45" s="67">
        <f t="shared" si="45"/>
        <v>0</v>
      </c>
      <c r="V45" s="63">
        <f t="shared" si="46"/>
        <v>0</v>
      </c>
      <c r="W45" s="63">
        <f t="shared" si="47"/>
        <v>0</v>
      </c>
      <c r="X45" s="63">
        <f t="shared" si="48"/>
        <v>0</v>
      </c>
      <c r="Y45" s="63">
        <f t="shared" si="49"/>
        <v>0</v>
      </c>
      <c r="Z45" s="63">
        <f t="shared" si="50"/>
        <v>0</v>
      </c>
      <c r="AA45" s="8"/>
    </row>
    <row r="46" spans="1:27" s="9" customFormat="1" ht="21" customHeight="1" x14ac:dyDescent="0.25">
      <c r="A46" s="377"/>
      <c r="B46" s="8">
        <v>20</v>
      </c>
      <c r="C46" s="308" t="s">
        <v>273</v>
      </c>
      <c r="D46" s="341">
        <v>3</v>
      </c>
      <c r="E46" s="310" t="s">
        <v>172</v>
      </c>
      <c r="F46" s="342" t="s">
        <v>276</v>
      </c>
      <c r="G46" s="66">
        <v>218</v>
      </c>
      <c r="H46" s="66">
        <v>0</v>
      </c>
      <c r="I46" s="66">
        <v>0</v>
      </c>
      <c r="J46" s="8">
        <f t="shared" si="42"/>
        <v>0</v>
      </c>
      <c r="K46" s="12"/>
      <c r="L46" s="66"/>
      <c r="M46" s="8">
        <f t="shared" si="43"/>
        <v>0</v>
      </c>
      <c r="N46" s="66">
        <v>36</v>
      </c>
      <c r="O46" s="66">
        <v>14</v>
      </c>
      <c r="P46" s="8">
        <f t="shared" si="44"/>
        <v>68</v>
      </c>
      <c r="Q46" s="67">
        <f t="shared" si="45"/>
        <v>0</v>
      </c>
      <c r="R46" s="67">
        <f t="shared" si="45"/>
        <v>0</v>
      </c>
      <c r="S46" s="67">
        <f t="shared" si="45"/>
        <v>0</v>
      </c>
      <c r="T46" s="67">
        <f t="shared" si="45"/>
        <v>0</v>
      </c>
      <c r="U46" s="67">
        <f t="shared" si="45"/>
        <v>0</v>
      </c>
      <c r="V46" s="63">
        <f t="shared" si="46"/>
        <v>0</v>
      </c>
      <c r="W46" s="63">
        <f t="shared" si="47"/>
        <v>0</v>
      </c>
      <c r="X46" s="63">
        <f t="shared" si="48"/>
        <v>0</v>
      </c>
      <c r="Y46" s="63">
        <f t="shared" si="49"/>
        <v>0</v>
      </c>
      <c r="Z46" s="63">
        <f t="shared" si="50"/>
        <v>0</v>
      </c>
      <c r="AA46" s="8"/>
    </row>
    <row r="47" spans="1:27" s="9" customFormat="1" ht="21" customHeight="1" x14ac:dyDescent="0.25">
      <c r="A47" s="377"/>
      <c r="B47" s="8">
        <v>21</v>
      </c>
      <c r="C47" s="308" t="s">
        <v>274</v>
      </c>
      <c r="D47" s="341">
        <v>4</v>
      </c>
      <c r="E47" s="310" t="s">
        <v>172</v>
      </c>
      <c r="F47" s="342" t="s">
        <v>276</v>
      </c>
      <c r="G47" s="66">
        <v>153</v>
      </c>
      <c r="H47" s="66">
        <v>0</v>
      </c>
      <c r="I47" s="66">
        <v>0</v>
      </c>
      <c r="J47" s="8">
        <f t="shared" si="42"/>
        <v>0</v>
      </c>
      <c r="K47" s="12"/>
      <c r="L47" s="66"/>
      <c r="M47" s="8">
        <f t="shared" si="43"/>
        <v>0</v>
      </c>
      <c r="N47" s="66">
        <v>36</v>
      </c>
      <c r="O47" s="66">
        <v>14</v>
      </c>
      <c r="P47" s="8">
        <f t="shared" si="44"/>
        <v>68</v>
      </c>
      <c r="Q47" s="67">
        <f t="shared" si="45"/>
        <v>0</v>
      </c>
      <c r="R47" s="67">
        <f t="shared" si="45"/>
        <v>0</v>
      </c>
      <c r="S47" s="67">
        <f t="shared" si="45"/>
        <v>0</v>
      </c>
      <c r="T47" s="67">
        <f t="shared" si="45"/>
        <v>0</v>
      </c>
      <c r="U47" s="67">
        <f t="shared" si="45"/>
        <v>0</v>
      </c>
      <c r="V47" s="63">
        <f t="shared" si="46"/>
        <v>0</v>
      </c>
      <c r="W47" s="63">
        <f t="shared" si="47"/>
        <v>0</v>
      </c>
      <c r="X47" s="63">
        <f t="shared" si="48"/>
        <v>0</v>
      </c>
      <c r="Y47" s="63">
        <f t="shared" si="49"/>
        <v>0</v>
      </c>
      <c r="Z47" s="63">
        <f t="shared" si="50"/>
        <v>0</v>
      </c>
      <c r="AA47" s="8"/>
    </row>
    <row r="48" spans="1:27" s="9" customFormat="1" ht="21" customHeight="1" x14ac:dyDescent="0.25">
      <c r="A48" s="377"/>
      <c r="B48" s="8">
        <v>22</v>
      </c>
      <c r="C48" s="308" t="s">
        <v>275</v>
      </c>
      <c r="D48" s="341">
        <v>4</v>
      </c>
      <c r="E48" s="310" t="s">
        <v>172</v>
      </c>
      <c r="F48" s="342" t="s">
        <v>276</v>
      </c>
      <c r="G48" s="66">
        <v>58</v>
      </c>
      <c r="H48" s="66">
        <v>0</v>
      </c>
      <c r="I48" s="66">
        <v>0</v>
      </c>
      <c r="J48" s="8">
        <f t="shared" si="42"/>
        <v>0</v>
      </c>
      <c r="K48" s="12"/>
      <c r="L48" s="66"/>
      <c r="M48" s="8">
        <f t="shared" si="43"/>
        <v>0</v>
      </c>
      <c r="N48" s="66">
        <v>36</v>
      </c>
      <c r="O48" s="66">
        <v>14</v>
      </c>
      <c r="P48" s="8">
        <f t="shared" si="44"/>
        <v>68</v>
      </c>
      <c r="Q48" s="67">
        <f t="shared" si="45"/>
        <v>0</v>
      </c>
      <c r="R48" s="67">
        <f t="shared" si="45"/>
        <v>0</v>
      </c>
      <c r="S48" s="67">
        <f t="shared" si="45"/>
        <v>0</v>
      </c>
      <c r="T48" s="67">
        <f t="shared" si="45"/>
        <v>0</v>
      </c>
      <c r="U48" s="67">
        <f t="shared" si="45"/>
        <v>0</v>
      </c>
      <c r="V48" s="63">
        <f t="shared" si="46"/>
        <v>0</v>
      </c>
      <c r="W48" s="63">
        <f t="shared" si="47"/>
        <v>0</v>
      </c>
      <c r="X48" s="63">
        <f t="shared" si="48"/>
        <v>0</v>
      </c>
      <c r="Y48" s="63">
        <f t="shared" si="49"/>
        <v>0</v>
      </c>
      <c r="Z48" s="63">
        <f t="shared" si="50"/>
        <v>0</v>
      </c>
      <c r="AA48" s="8"/>
    </row>
    <row r="49" spans="1:27" s="9" customFormat="1" ht="21" customHeight="1" x14ac:dyDescent="0.25">
      <c r="A49" s="377"/>
      <c r="B49" s="8">
        <v>23</v>
      </c>
      <c r="C49" s="308" t="s">
        <v>102</v>
      </c>
      <c r="D49" s="341">
        <v>1</v>
      </c>
      <c r="E49" s="310" t="s">
        <v>174</v>
      </c>
      <c r="F49" s="310" t="s">
        <v>180</v>
      </c>
      <c r="G49" s="66">
        <v>22</v>
      </c>
      <c r="H49" s="66">
        <v>0</v>
      </c>
      <c r="I49" s="66">
        <v>22</v>
      </c>
      <c r="J49" s="8">
        <f t="shared" si="2"/>
        <v>0</v>
      </c>
      <c r="K49" s="12"/>
      <c r="L49" s="326" t="s">
        <v>259</v>
      </c>
      <c r="M49" s="327"/>
      <c r="N49" s="327"/>
      <c r="O49" s="327"/>
      <c r="P49" s="327"/>
      <c r="Q49" s="327"/>
      <c r="R49" s="327"/>
      <c r="S49" s="327"/>
      <c r="T49" s="327"/>
      <c r="U49" s="327"/>
      <c r="V49" s="328">
        <v>0</v>
      </c>
      <c r="W49" s="328">
        <v>0</v>
      </c>
      <c r="X49" s="328">
        <v>0</v>
      </c>
      <c r="Y49" s="328">
        <v>22</v>
      </c>
      <c r="Z49" s="328">
        <v>0</v>
      </c>
      <c r="AA49" s="8"/>
    </row>
    <row r="50" spans="1:27" s="9" customFormat="1" ht="21" customHeight="1" x14ac:dyDescent="0.25">
      <c r="A50" s="377"/>
      <c r="B50" s="8">
        <v>24</v>
      </c>
      <c r="C50" s="308" t="s">
        <v>167</v>
      </c>
      <c r="D50" s="224">
        <v>2</v>
      </c>
      <c r="E50" s="310" t="s">
        <v>175</v>
      </c>
      <c r="F50" s="310" t="s">
        <v>183</v>
      </c>
      <c r="G50" s="66">
        <v>5</v>
      </c>
      <c r="H50" s="66">
        <v>0</v>
      </c>
      <c r="I50" s="66">
        <v>0</v>
      </c>
      <c r="J50" s="8">
        <f t="shared" si="2"/>
        <v>5</v>
      </c>
      <c r="K50" s="12"/>
      <c r="L50" s="66">
        <v>0.5</v>
      </c>
      <c r="M50" s="8">
        <f t="shared" si="3"/>
        <v>6</v>
      </c>
      <c r="N50" s="66">
        <v>24</v>
      </c>
      <c r="O50" s="66">
        <v>14</v>
      </c>
      <c r="P50" s="8">
        <f t="shared" si="4"/>
        <v>56</v>
      </c>
      <c r="Q50" s="67">
        <f t="shared" ref="Q50:U52" si="51">IFERROR(IF(AND((Q$172-$P50)/$M50&gt;0,(Q$172-$P50)/$M50&lt;1),(Q$172-$P50)/$M50,IF((Q$172-$P50)/$M50&gt;0,1,0)),0)</f>
        <v>0</v>
      </c>
      <c r="R50" s="67">
        <f t="shared" si="51"/>
        <v>0</v>
      </c>
      <c r="S50" s="67">
        <f t="shared" si="51"/>
        <v>0</v>
      </c>
      <c r="T50" s="67">
        <f t="shared" si="51"/>
        <v>0</v>
      </c>
      <c r="U50" s="67">
        <f t="shared" si="51"/>
        <v>0</v>
      </c>
      <c r="V50" s="63">
        <f t="shared" si="6"/>
        <v>0</v>
      </c>
      <c r="W50" s="63">
        <f t="shared" si="7"/>
        <v>0</v>
      </c>
      <c r="X50" s="63">
        <f t="shared" si="8"/>
        <v>0</v>
      </c>
      <c r="Y50" s="63">
        <f t="shared" si="9"/>
        <v>0</v>
      </c>
      <c r="Z50" s="63">
        <f t="shared" si="10"/>
        <v>0</v>
      </c>
      <c r="AA50" s="8"/>
    </row>
    <row r="51" spans="1:27" s="9" customFormat="1" ht="21" customHeight="1" x14ac:dyDescent="0.25">
      <c r="A51" s="377"/>
      <c r="B51" s="8">
        <v>25</v>
      </c>
      <c r="C51" s="308" t="s">
        <v>168</v>
      </c>
      <c r="D51" s="224">
        <v>3</v>
      </c>
      <c r="E51" s="310" t="s">
        <v>176</v>
      </c>
      <c r="F51" s="310" t="s">
        <v>183</v>
      </c>
      <c r="G51" s="66">
        <v>440</v>
      </c>
      <c r="H51" s="66">
        <v>432</v>
      </c>
      <c r="I51" s="66">
        <v>0</v>
      </c>
      <c r="J51" s="8">
        <f t="shared" si="2"/>
        <v>0</v>
      </c>
      <c r="K51" s="12"/>
      <c r="L51" s="66">
        <v>15</v>
      </c>
      <c r="M51" s="8">
        <f t="shared" si="3"/>
        <v>180</v>
      </c>
      <c r="N51" s="66">
        <v>12</v>
      </c>
      <c r="O51" s="66">
        <v>12</v>
      </c>
      <c r="P51" s="8">
        <f t="shared" si="4"/>
        <v>42</v>
      </c>
      <c r="Q51" s="67">
        <f t="shared" si="51"/>
        <v>0</v>
      </c>
      <c r="R51" s="67">
        <f t="shared" si="51"/>
        <v>0</v>
      </c>
      <c r="S51" s="67">
        <f t="shared" si="51"/>
        <v>0</v>
      </c>
      <c r="T51" s="67">
        <f t="shared" si="51"/>
        <v>0</v>
      </c>
      <c r="U51" s="67">
        <f t="shared" si="51"/>
        <v>6.6666666666666666E-2</v>
      </c>
      <c r="V51" s="63">
        <f t="shared" si="6"/>
        <v>0</v>
      </c>
      <c r="W51" s="63">
        <f t="shared" si="7"/>
        <v>0</v>
      </c>
      <c r="X51" s="63">
        <f t="shared" si="8"/>
        <v>0</v>
      </c>
      <c r="Y51" s="63">
        <f t="shared" si="9"/>
        <v>0</v>
      </c>
      <c r="Z51" s="63">
        <f t="shared" si="10"/>
        <v>0.53333333333333333</v>
      </c>
      <c r="AA51" s="8"/>
    </row>
    <row r="52" spans="1:27" s="9" customFormat="1" ht="21" customHeight="1" x14ac:dyDescent="0.25">
      <c r="A52" s="377"/>
      <c r="B52" s="8">
        <v>26</v>
      </c>
      <c r="C52" s="308" t="s">
        <v>169</v>
      </c>
      <c r="D52" s="224">
        <v>2</v>
      </c>
      <c r="E52" s="310" t="s">
        <v>174</v>
      </c>
      <c r="F52" s="310" t="s">
        <v>182</v>
      </c>
      <c r="G52" s="66">
        <v>5</v>
      </c>
      <c r="H52" s="66">
        <v>0</v>
      </c>
      <c r="I52" s="66">
        <v>0</v>
      </c>
      <c r="J52" s="8">
        <f t="shared" si="2"/>
        <v>5</v>
      </c>
      <c r="K52" s="12"/>
      <c r="L52" s="66">
        <v>1</v>
      </c>
      <c r="M52" s="8">
        <f t="shared" si="3"/>
        <v>12</v>
      </c>
      <c r="N52" s="66">
        <v>12</v>
      </c>
      <c r="O52" s="66">
        <v>12</v>
      </c>
      <c r="P52" s="8">
        <f t="shared" si="4"/>
        <v>42</v>
      </c>
      <c r="Q52" s="67">
        <f t="shared" si="51"/>
        <v>0</v>
      </c>
      <c r="R52" s="67">
        <f t="shared" si="51"/>
        <v>0</v>
      </c>
      <c r="S52" s="67">
        <f t="shared" si="51"/>
        <v>0</v>
      </c>
      <c r="T52" s="67">
        <f t="shared" si="51"/>
        <v>0</v>
      </c>
      <c r="U52" s="67">
        <f t="shared" si="51"/>
        <v>1</v>
      </c>
      <c r="V52" s="63">
        <f t="shared" si="6"/>
        <v>0</v>
      </c>
      <c r="W52" s="63">
        <f t="shared" si="7"/>
        <v>0</v>
      </c>
      <c r="X52" s="63">
        <f t="shared" si="8"/>
        <v>0</v>
      </c>
      <c r="Y52" s="63">
        <f t="shared" si="9"/>
        <v>0</v>
      </c>
      <c r="Z52" s="63">
        <f t="shared" si="10"/>
        <v>5</v>
      </c>
      <c r="AA52" s="8"/>
    </row>
    <row r="53" spans="1:27" s="222" customFormat="1" ht="21" customHeight="1" x14ac:dyDescent="0.25">
      <c r="A53" s="377"/>
      <c r="B53" s="8">
        <v>27</v>
      </c>
      <c r="C53" s="308" t="s">
        <v>295</v>
      </c>
      <c r="D53" s="341">
        <v>2</v>
      </c>
      <c r="E53" s="310" t="s">
        <v>174</v>
      </c>
      <c r="F53" s="310" t="s">
        <v>180</v>
      </c>
      <c r="G53" s="345"/>
      <c r="H53" s="66">
        <v>0</v>
      </c>
      <c r="I53" s="66">
        <v>0</v>
      </c>
      <c r="J53" s="8">
        <f t="shared" ref="J53:J54" si="52">+IF(D53=1,(G53-H53-I53),IF(D53=2,(G53-H53-I53),0))</f>
        <v>0</v>
      </c>
      <c r="K53" s="105"/>
      <c r="L53" s="66"/>
      <c r="M53" s="8"/>
      <c r="N53" s="66"/>
      <c r="O53" s="66"/>
      <c r="P53" s="8"/>
      <c r="Q53" s="67"/>
      <c r="R53" s="67"/>
      <c r="S53" s="67"/>
      <c r="T53" s="67"/>
      <c r="U53" s="67"/>
      <c r="V53" s="63"/>
      <c r="W53" s="63"/>
      <c r="X53" s="63"/>
      <c r="Y53" s="63"/>
      <c r="Z53" s="63"/>
      <c r="AA53" s="105"/>
    </row>
    <row r="54" spans="1:27" s="222" customFormat="1" ht="21" customHeight="1" x14ac:dyDescent="0.25">
      <c r="B54" s="8">
        <v>28</v>
      </c>
      <c r="C54" s="308" t="s">
        <v>296</v>
      </c>
      <c r="D54" s="341">
        <v>4</v>
      </c>
      <c r="E54" s="310" t="s">
        <v>174</v>
      </c>
      <c r="F54" s="310" t="s">
        <v>180</v>
      </c>
      <c r="G54" s="345"/>
      <c r="H54" s="66">
        <v>0</v>
      </c>
      <c r="I54" s="66">
        <v>0</v>
      </c>
      <c r="J54" s="8">
        <f t="shared" si="52"/>
        <v>0</v>
      </c>
      <c r="K54" s="105"/>
      <c r="L54" s="66"/>
      <c r="M54" s="8"/>
      <c r="N54" s="66"/>
      <c r="O54" s="66"/>
      <c r="P54" s="8"/>
      <c r="Q54" s="67"/>
      <c r="R54" s="67"/>
      <c r="S54" s="67"/>
      <c r="T54" s="67"/>
      <c r="U54" s="67"/>
      <c r="V54" s="63"/>
      <c r="W54" s="63"/>
      <c r="X54" s="63"/>
      <c r="Y54" s="63"/>
      <c r="Z54" s="63"/>
      <c r="AA54" s="105"/>
    </row>
    <row r="55" spans="1:27" s="9" customFormat="1" ht="21" customHeight="1" x14ac:dyDescent="0.25">
      <c r="A55" s="377"/>
      <c r="B55" s="8">
        <v>29</v>
      </c>
      <c r="C55" s="308" t="s">
        <v>294</v>
      </c>
      <c r="D55" s="341">
        <v>2</v>
      </c>
      <c r="E55" s="310" t="s">
        <v>186</v>
      </c>
      <c r="F55" s="310" t="s">
        <v>185</v>
      </c>
      <c r="G55" s="345">
        <v>556</v>
      </c>
      <c r="H55" s="66">
        <v>0</v>
      </c>
      <c r="I55" s="66">
        <v>0</v>
      </c>
      <c r="J55" s="8">
        <f t="shared" si="2"/>
        <v>556</v>
      </c>
      <c r="K55" s="12"/>
      <c r="L55" s="66">
        <v>6</v>
      </c>
      <c r="M55" s="8">
        <f t="shared" si="3"/>
        <v>72</v>
      </c>
      <c r="N55" s="345">
        <v>24</v>
      </c>
      <c r="O55" s="66">
        <v>12</v>
      </c>
      <c r="P55" s="8">
        <f t="shared" si="4"/>
        <v>54</v>
      </c>
      <c r="Q55" s="67">
        <f t="shared" ref="Q55:U57" si="53">IFERROR(IF(AND((Q$172-$P55)/$M55&gt;0,(Q$172-$P55)/$M55&lt;1),(Q$172-$P55)/$M55,IF((Q$172-$P55)/$M55&gt;0,1,0)),0)</f>
        <v>0</v>
      </c>
      <c r="R55" s="67">
        <f t="shared" si="53"/>
        <v>0</v>
      </c>
      <c r="S55" s="67">
        <f t="shared" si="53"/>
        <v>0</v>
      </c>
      <c r="T55" s="67">
        <f t="shared" si="53"/>
        <v>0</v>
      </c>
      <c r="U55" s="67">
        <f t="shared" si="53"/>
        <v>0</v>
      </c>
      <c r="V55" s="63">
        <f t="shared" si="6"/>
        <v>0</v>
      </c>
      <c r="W55" s="63">
        <f t="shared" si="7"/>
        <v>0</v>
      </c>
      <c r="X55" s="63">
        <f t="shared" si="8"/>
        <v>0</v>
      </c>
      <c r="Y55" s="63">
        <f t="shared" si="9"/>
        <v>0</v>
      </c>
      <c r="Z55" s="63">
        <f t="shared" si="10"/>
        <v>0</v>
      </c>
      <c r="AA55" s="8"/>
    </row>
    <row r="56" spans="1:27" s="9" customFormat="1" ht="21" customHeight="1" x14ac:dyDescent="0.25">
      <c r="A56" s="377"/>
      <c r="B56" s="8">
        <v>30</v>
      </c>
      <c r="C56" s="308" t="s">
        <v>188</v>
      </c>
      <c r="D56" s="224">
        <v>5</v>
      </c>
      <c r="E56" s="310" t="s">
        <v>174</v>
      </c>
      <c r="F56" s="310" t="s">
        <v>182</v>
      </c>
      <c r="G56" s="66">
        <v>12</v>
      </c>
      <c r="H56" s="66">
        <v>0</v>
      </c>
      <c r="I56" s="66">
        <v>0</v>
      </c>
      <c r="J56" s="8">
        <f t="shared" si="2"/>
        <v>0</v>
      </c>
      <c r="K56" s="12"/>
      <c r="L56" s="66">
        <v>1</v>
      </c>
      <c r="M56" s="8">
        <f t="shared" si="3"/>
        <v>12</v>
      </c>
      <c r="N56" s="66">
        <v>60</v>
      </c>
      <c r="O56" s="66">
        <v>12</v>
      </c>
      <c r="P56" s="8">
        <f t="shared" si="4"/>
        <v>90</v>
      </c>
      <c r="Q56" s="67">
        <f t="shared" si="53"/>
        <v>0</v>
      </c>
      <c r="R56" s="67">
        <f t="shared" si="53"/>
        <v>0</v>
      </c>
      <c r="S56" s="67">
        <f t="shared" si="53"/>
        <v>0</v>
      </c>
      <c r="T56" s="67">
        <f t="shared" si="53"/>
        <v>0</v>
      </c>
      <c r="U56" s="67">
        <f t="shared" si="53"/>
        <v>0</v>
      </c>
      <c r="V56" s="63">
        <f t="shared" si="6"/>
        <v>0</v>
      </c>
      <c r="W56" s="63">
        <f t="shared" si="7"/>
        <v>0</v>
      </c>
      <c r="X56" s="63">
        <f t="shared" si="8"/>
        <v>0</v>
      </c>
      <c r="Y56" s="63">
        <f t="shared" si="9"/>
        <v>0</v>
      </c>
      <c r="Z56" s="63">
        <f t="shared" si="10"/>
        <v>0</v>
      </c>
      <c r="AA56" s="8"/>
    </row>
    <row r="57" spans="1:27" s="9" customFormat="1" ht="21" customHeight="1" x14ac:dyDescent="0.25">
      <c r="A57" s="377"/>
      <c r="B57" s="8">
        <v>31</v>
      </c>
      <c r="C57" s="308" t="s">
        <v>189</v>
      </c>
      <c r="D57" s="224">
        <v>5</v>
      </c>
      <c r="E57" s="310" t="s">
        <v>174</v>
      </c>
      <c r="F57" s="310" t="s">
        <v>182</v>
      </c>
      <c r="G57" s="66">
        <v>20</v>
      </c>
      <c r="H57" s="66">
        <v>0</v>
      </c>
      <c r="I57" s="66">
        <v>0</v>
      </c>
      <c r="J57" s="8">
        <f t="shared" si="2"/>
        <v>0</v>
      </c>
      <c r="K57" s="12"/>
      <c r="L57" s="66">
        <v>1</v>
      </c>
      <c r="M57" s="8">
        <f t="shared" si="3"/>
        <v>12</v>
      </c>
      <c r="N57" s="66">
        <v>60</v>
      </c>
      <c r="O57" s="66">
        <v>12</v>
      </c>
      <c r="P57" s="8">
        <f t="shared" si="4"/>
        <v>90</v>
      </c>
      <c r="Q57" s="67">
        <f t="shared" si="53"/>
        <v>0</v>
      </c>
      <c r="R57" s="67">
        <f t="shared" si="53"/>
        <v>0</v>
      </c>
      <c r="S57" s="67">
        <f t="shared" si="53"/>
        <v>0</v>
      </c>
      <c r="T57" s="67">
        <f t="shared" si="53"/>
        <v>0</v>
      </c>
      <c r="U57" s="67">
        <f t="shared" si="53"/>
        <v>0</v>
      </c>
      <c r="V57" s="63">
        <f t="shared" si="6"/>
        <v>0</v>
      </c>
      <c r="W57" s="63">
        <f t="shared" si="7"/>
        <v>0</v>
      </c>
      <c r="X57" s="63">
        <f t="shared" si="8"/>
        <v>0</v>
      </c>
      <c r="Y57" s="63">
        <f t="shared" si="9"/>
        <v>0</v>
      </c>
      <c r="Z57" s="63">
        <f t="shared" si="10"/>
        <v>0</v>
      </c>
      <c r="AA57" s="8"/>
    </row>
    <row r="58" spans="1:27" s="222" customFormat="1" ht="21" customHeight="1" x14ac:dyDescent="0.25">
      <c r="A58" s="377"/>
      <c r="B58" s="8">
        <v>32</v>
      </c>
      <c r="C58" s="308" t="s">
        <v>190</v>
      </c>
      <c r="D58" s="224">
        <v>5</v>
      </c>
      <c r="E58" s="310" t="s">
        <v>170</v>
      </c>
      <c r="F58" s="310" t="s">
        <v>178</v>
      </c>
      <c r="G58" s="66">
        <v>100</v>
      </c>
      <c r="H58" s="66">
        <v>0</v>
      </c>
      <c r="I58" s="66">
        <v>0</v>
      </c>
      <c r="J58" s="8">
        <f t="shared" si="2"/>
        <v>0</v>
      </c>
      <c r="K58" s="105"/>
      <c r="L58" s="66">
        <v>3</v>
      </c>
      <c r="M58" s="8">
        <f t="shared" si="3"/>
        <v>36</v>
      </c>
      <c r="N58" s="66">
        <v>120</v>
      </c>
      <c r="O58" s="66">
        <v>12</v>
      </c>
      <c r="P58" s="8">
        <f t="shared" si="4"/>
        <v>150</v>
      </c>
      <c r="Q58" s="67">
        <f t="shared" ref="Q58:U72" si="54">IFERROR(IF(AND((Q$172-$P58)/$M58&gt;0,(Q$172-$P58)/$M58&lt;1),(Q$172-$P58)/$M58,IF((Q$172-$P58)/$M58&gt;0,1,0)),0)</f>
        <v>0</v>
      </c>
      <c r="R58" s="67">
        <f t="shared" si="54"/>
        <v>0</v>
      </c>
      <c r="S58" s="67">
        <f t="shared" si="54"/>
        <v>0</v>
      </c>
      <c r="T58" s="67">
        <f t="shared" si="54"/>
        <v>0</v>
      </c>
      <c r="U58" s="67">
        <f t="shared" si="54"/>
        <v>0</v>
      </c>
      <c r="V58" s="63">
        <f t="shared" si="6"/>
        <v>0</v>
      </c>
      <c r="W58" s="63">
        <f t="shared" si="7"/>
        <v>0</v>
      </c>
      <c r="X58" s="63">
        <f t="shared" si="8"/>
        <v>0</v>
      </c>
      <c r="Y58" s="63">
        <f t="shared" si="9"/>
        <v>0</v>
      </c>
      <c r="Z58" s="63">
        <f t="shared" si="10"/>
        <v>0</v>
      </c>
      <c r="AA58" s="105"/>
    </row>
    <row r="59" spans="1:27" s="222" customFormat="1" ht="21" customHeight="1" x14ac:dyDescent="0.25">
      <c r="A59" s="377"/>
      <c r="B59" s="8">
        <v>33</v>
      </c>
      <c r="C59" s="308" t="s">
        <v>191</v>
      </c>
      <c r="D59" s="224">
        <v>4</v>
      </c>
      <c r="E59" s="310" t="s">
        <v>176</v>
      </c>
      <c r="F59" s="310" t="s">
        <v>193</v>
      </c>
      <c r="G59" s="66">
        <v>150</v>
      </c>
      <c r="H59" s="66">
        <v>0</v>
      </c>
      <c r="I59" s="66">
        <v>0</v>
      </c>
      <c r="J59" s="8">
        <f t="shared" si="2"/>
        <v>0</v>
      </c>
      <c r="K59" s="105"/>
      <c r="L59" s="66">
        <v>3</v>
      </c>
      <c r="M59" s="8">
        <f t="shared" si="3"/>
        <v>36</v>
      </c>
      <c r="N59" s="66">
        <v>120</v>
      </c>
      <c r="O59" s="66">
        <v>12</v>
      </c>
      <c r="P59" s="8">
        <f t="shared" si="4"/>
        <v>150</v>
      </c>
      <c r="Q59" s="67">
        <f t="shared" si="54"/>
        <v>0</v>
      </c>
      <c r="R59" s="67">
        <f t="shared" si="54"/>
        <v>0</v>
      </c>
      <c r="S59" s="67">
        <f t="shared" si="54"/>
        <v>0</v>
      </c>
      <c r="T59" s="67">
        <f t="shared" si="54"/>
        <v>0</v>
      </c>
      <c r="U59" s="67">
        <f t="shared" si="54"/>
        <v>0</v>
      </c>
      <c r="V59" s="63">
        <f t="shared" si="6"/>
        <v>0</v>
      </c>
      <c r="W59" s="63">
        <f t="shared" si="7"/>
        <v>0</v>
      </c>
      <c r="X59" s="63">
        <f t="shared" si="8"/>
        <v>0</v>
      </c>
      <c r="Y59" s="63">
        <f t="shared" si="9"/>
        <v>0</v>
      </c>
      <c r="Z59" s="63">
        <f t="shared" si="10"/>
        <v>0</v>
      </c>
      <c r="AA59" s="105"/>
    </row>
    <row r="60" spans="1:27" s="9" customFormat="1" ht="21" customHeight="1" x14ac:dyDescent="0.25">
      <c r="A60" s="377"/>
      <c r="B60" s="8">
        <v>34</v>
      </c>
      <c r="C60" s="308" t="s">
        <v>192</v>
      </c>
      <c r="D60" s="224">
        <v>4</v>
      </c>
      <c r="E60" s="310" t="s">
        <v>175</v>
      </c>
      <c r="F60" s="310" t="s">
        <v>183</v>
      </c>
      <c r="G60" s="66">
        <v>150</v>
      </c>
      <c r="H60" s="66">
        <v>0</v>
      </c>
      <c r="I60" s="66">
        <v>0</v>
      </c>
      <c r="J60" s="8">
        <f t="shared" si="2"/>
        <v>0</v>
      </c>
      <c r="K60" s="12"/>
      <c r="L60" s="66">
        <v>3</v>
      </c>
      <c r="M60" s="8">
        <f t="shared" si="3"/>
        <v>36</v>
      </c>
      <c r="N60" s="66">
        <v>120</v>
      </c>
      <c r="O60" s="66">
        <v>12</v>
      </c>
      <c r="P60" s="8">
        <f t="shared" si="4"/>
        <v>150</v>
      </c>
      <c r="Q60" s="67">
        <f t="shared" si="54"/>
        <v>0</v>
      </c>
      <c r="R60" s="67">
        <f t="shared" si="54"/>
        <v>0</v>
      </c>
      <c r="S60" s="67">
        <f t="shared" si="54"/>
        <v>0</v>
      </c>
      <c r="T60" s="67">
        <f t="shared" si="54"/>
        <v>0</v>
      </c>
      <c r="U60" s="67">
        <f t="shared" si="54"/>
        <v>0</v>
      </c>
      <c r="V60" s="63">
        <f t="shared" si="6"/>
        <v>0</v>
      </c>
      <c r="W60" s="63">
        <f t="shared" si="7"/>
        <v>0</v>
      </c>
      <c r="X60" s="63">
        <f t="shared" si="8"/>
        <v>0</v>
      </c>
      <c r="Y60" s="63">
        <f t="shared" si="9"/>
        <v>0</v>
      </c>
      <c r="Z60" s="63">
        <f t="shared" si="10"/>
        <v>0</v>
      </c>
      <c r="AA60" s="8"/>
    </row>
    <row r="61" spans="1:27" s="222" customFormat="1" ht="21" customHeight="1" x14ac:dyDescent="0.25">
      <c r="A61" s="378"/>
      <c r="B61" s="8"/>
      <c r="C61" s="221"/>
      <c r="D61" s="221"/>
      <c r="E61" s="221"/>
      <c r="F61" s="221"/>
      <c r="G61" s="66"/>
      <c r="H61" s="66"/>
      <c r="I61" s="66"/>
      <c r="J61" s="8">
        <f t="shared" si="2"/>
        <v>0</v>
      </c>
      <c r="K61" s="105"/>
      <c r="L61" s="66"/>
      <c r="M61" s="8">
        <f t="shared" si="3"/>
        <v>0</v>
      </c>
      <c r="N61" s="66"/>
      <c r="O61" s="66"/>
      <c r="P61" s="8">
        <f t="shared" si="4"/>
        <v>18</v>
      </c>
      <c r="Q61" s="67">
        <f t="shared" si="54"/>
        <v>0</v>
      </c>
      <c r="R61" s="67">
        <f t="shared" si="54"/>
        <v>0</v>
      </c>
      <c r="S61" s="67">
        <f t="shared" si="54"/>
        <v>0</v>
      </c>
      <c r="T61" s="67">
        <f t="shared" si="54"/>
        <v>0</v>
      </c>
      <c r="U61" s="67">
        <f t="shared" si="54"/>
        <v>0</v>
      </c>
      <c r="V61" s="63">
        <f t="shared" si="6"/>
        <v>0</v>
      </c>
      <c r="W61" s="63">
        <f t="shared" si="7"/>
        <v>0</v>
      </c>
      <c r="X61" s="63">
        <f t="shared" si="8"/>
        <v>0</v>
      </c>
      <c r="Y61" s="63">
        <f t="shared" si="9"/>
        <v>0</v>
      </c>
      <c r="Z61" s="63">
        <f t="shared" si="10"/>
        <v>0</v>
      </c>
      <c r="AA61" s="105"/>
    </row>
    <row r="62" spans="1:27" s="9" customFormat="1" ht="21" customHeight="1" x14ac:dyDescent="0.25">
      <c r="A62" s="377"/>
      <c r="B62" s="8"/>
      <c r="C62" s="308"/>
      <c r="D62" s="12"/>
      <c r="E62" s="310"/>
      <c r="F62" s="310"/>
      <c r="G62" s="66"/>
      <c r="H62" s="66"/>
      <c r="I62" s="66"/>
      <c r="J62" s="8">
        <f t="shared" si="2"/>
        <v>0</v>
      </c>
      <c r="K62" s="12"/>
      <c r="L62" s="66"/>
      <c r="M62" s="8">
        <f t="shared" si="3"/>
        <v>0</v>
      </c>
      <c r="N62" s="66"/>
      <c r="O62" s="66"/>
      <c r="P62" s="8">
        <f t="shared" si="4"/>
        <v>18</v>
      </c>
      <c r="Q62" s="67">
        <f t="shared" si="54"/>
        <v>0</v>
      </c>
      <c r="R62" s="67">
        <f t="shared" si="54"/>
        <v>0</v>
      </c>
      <c r="S62" s="67">
        <f t="shared" si="54"/>
        <v>0</v>
      </c>
      <c r="T62" s="67">
        <f t="shared" si="54"/>
        <v>0</v>
      </c>
      <c r="U62" s="67">
        <f t="shared" si="54"/>
        <v>0</v>
      </c>
      <c r="V62" s="63">
        <f t="shared" si="6"/>
        <v>0</v>
      </c>
      <c r="W62" s="63">
        <f t="shared" si="7"/>
        <v>0</v>
      </c>
      <c r="X62" s="63">
        <f t="shared" si="8"/>
        <v>0</v>
      </c>
      <c r="Y62" s="63">
        <f t="shared" si="9"/>
        <v>0</v>
      </c>
      <c r="Z62" s="63">
        <f t="shared" si="10"/>
        <v>0</v>
      </c>
      <c r="AA62" s="8"/>
    </row>
    <row r="63" spans="1:27" s="222" customFormat="1" ht="21" customHeight="1" x14ac:dyDescent="0.25">
      <c r="A63" s="378"/>
      <c r="B63" s="8"/>
      <c r="C63" s="308"/>
      <c r="D63" s="105"/>
      <c r="E63" s="310"/>
      <c r="F63" s="310"/>
      <c r="G63" s="66"/>
      <c r="H63" s="66"/>
      <c r="I63" s="66"/>
      <c r="J63" s="8">
        <f t="shared" si="2"/>
        <v>0</v>
      </c>
      <c r="K63" s="105"/>
      <c r="L63" s="66"/>
      <c r="M63" s="8">
        <f t="shared" si="3"/>
        <v>0</v>
      </c>
      <c r="N63" s="66"/>
      <c r="O63" s="66"/>
      <c r="P63" s="8">
        <f t="shared" si="4"/>
        <v>18</v>
      </c>
      <c r="Q63" s="67">
        <f t="shared" si="54"/>
        <v>0</v>
      </c>
      <c r="R63" s="67">
        <f t="shared" si="54"/>
        <v>0</v>
      </c>
      <c r="S63" s="67">
        <f t="shared" si="54"/>
        <v>0</v>
      </c>
      <c r="T63" s="67">
        <f t="shared" si="54"/>
        <v>0</v>
      </c>
      <c r="U63" s="67">
        <f t="shared" si="54"/>
        <v>0</v>
      </c>
      <c r="V63" s="63">
        <f t="shared" si="6"/>
        <v>0</v>
      </c>
      <c r="W63" s="63">
        <f t="shared" si="7"/>
        <v>0</v>
      </c>
      <c r="X63" s="63">
        <f t="shared" si="8"/>
        <v>0</v>
      </c>
      <c r="Y63" s="63">
        <f t="shared" si="9"/>
        <v>0</v>
      </c>
      <c r="Z63" s="63">
        <f t="shared" si="10"/>
        <v>0</v>
      </c>
      <c r="AA63" s="105"/>
    </row>
    <row r="64" spans="1:27" s="222" customFormat="1" ht="21" customHeight="1" x14ac:dyDescent="0.25">
      <c r="A64" s="378"/>
      <c r="B64" s="8"/>
      <c r="C64" s="308"/>
      <c r="D64" s="105"/>
      <c r="E64" s="310"/>
      <c r="F64" s="310"/>
      <c r="G64" s="66"/>
      <c r="H64" s="66"/>
      <c r="I64" s="66"/>
      <c r="J64" s="8">
        <f t="shared" si="2"/>
        <v>0</v>
      </c>
      <c r="K64" s="105"/>
      <c r="L64" s="66"/>
      <c r="M64" s="8">
        <f t="shared" si="3"/>
        <v>0</v>
      </c>
      <c r="N64" s="66"/>
      <c r="O64" s="66"/>
      <c r="P64" s="8">
        <f t="shared" si="4"/>
        <v>18</v>
      </c>
      <c r="Q64" s="67">
        <f t="shared" si="54"/>
        <v>0</v>
      </c>
      <c r="R64" s="67">
        <f t="shared" si="54"/>
        <v>0</v>
      </c>
      <c r="S64" s="67">
        <f t="shared" si="54"/>
        <v>0</v>
      </c>
      <c r="T64" s="67">
        <f t="shared" si="54"/>
        <v>0</v>
      </c>
      <c r="U64" s="67">
        <f t="shared" si="54"/>
        <v>0</v>
      </c>
      <c r="V64" s="63">
        <f t="shared" si="6"/>
        <v>0</v>
      </c>
      <c r="W64" s="63">
        <f t="shared" si="7"/>
        <v>0</v>
      </c>
      <c r="X64" s="63">
        <f t="shared" si="8"/>
        <v>0</v>
      </c>
      <c r="Y64" s="63">
        <f t="shared" si="9"/>
        <v>0</v>
      </c>
      <c r="Z64" s="63">
        <f t="shared" si="10"/>
        <v>0</v>
      </c>
      <c r="AA64" s="105"/>
    </row>
    <row r="65" spans="1:27" s="222" customFormat="1" ht="21" customHeight="1" x14ac:dyDescent="0.25">
      <c r="A65" s="378"/>
      <c r="B65" s="8"/>
      <c r="C65" s="308"/>
      <c r="D65" s="105"/>
      <c r="E65" s="310"/>
      <c r="F65" s="310"/>
      <c r="G65" s="66"/>
      <c r="H65" s="66"/>
      <c r="I65" s="66"/>
      <c r="J65" s="8">
        <f t="shared" si="2"/>
        <v>0</v>
      </c>
      <c r="K65" s="105"/>
      <c r="L65" s="66"/>
      <c r="M65" s="8">
        <f t="shared" si="3"/>
        <v>0</v>
      </c>
      <c r="N65" s="66"/>
      <c r="O65" s="66"/>
      <c r="P65" s="8">
        <f t="shared" si="4"/>
        <v>18</v>
      </c>
      <c r="Q65" s="67">
        <f t="shared" si="54"/>
        <v>0</v>
      </c>
      <c r="R65" s="67">
        <f t="shared" si="54"/>
        <v>0</v>
      </c>
      <c r="S65" s="67">
        <f t="shared" si="54"/>
        <v>0</v>
      </c>
      <c r="T65" s="67">
        <f t="shared" si="54"/>
        <v>0</v>
      </c>
      <c r="U65" s="67">
        <f t="shared" si="54"/>
        <v>0</v>
      </c>
      <c r="V65" s="63">
        <f t="shared" si="6"/>
        <v>0</v>
      </c>
      <c r="W65" s="63">
        <f t="shared" si="7"/>
        <v>0</v>
      </c>
      <c r="X65" s="63">
        <f t="shared" si="8"/>
        <v>0</v>
      </c>
      <c r="Y65" s="63">
        <f t="shared" si="9"/>
        <v>0</v>
      </c>
      <c r="Z65" s="63">
        <f t="shared" si="10"/>
        <v>0</v>
      </c>
      <c r="AA65" s="105"/>
    </row>
    <row r="66" spans="1:27" s="9" customFormat="1" ht="21" customHeight="1" x14ac:dyDescent="0.25">
      <c r="A66" s="377"/>
      <c r="B66" s="8"/>
      <c r="C66" s="308"/>
      <c r="D66" s="12"/>
      <c r="E66" s="310"/>
      <c r="F66" s="310"/>
      <c r="G66" s="66"/>
      <c r="H66" s="66"/>
      <c r="I66" s="66"/>
      <c r="J66" s="8">
        <f t="shared" si="2"/>
        <v>0</v>
      </c>
      <c r="K66" s="12"/>
      <c r="L66" s="66"/>
      <c r="M66" s="8">
        <f t="shared" si="3"/>
        <v>0</v>
      </c>
      <c r="N66" s="66"/>
      <c r="O66" s="66"/>
      <c r="P66" s="8">
        <f t="shared" si="4"/>
        <v>18</v>
      </c>
      <c r="Q66" s="67">
        <f t="shared" si="54"/>
        <v>0</v>
      </c>
      <c r="R66" s="67">
        <f t="shared" si="54"/>
        <v>0</v>
      </c>
      <c r="S66" s="67">
        <f t="shared" si="54"/>
        <v>0</v>
      </c>
      <c r="T66" s="67">
        <f t="shared" si="54"/>
        <v>0</v>
      </c>
      <c r="U66" s="67">
        <f t="shared" si="54"/>
        <v>0</v>
      </c>
      <c r="V66" s="63">
        <f t="shared" si="6"/>
        <v>0</v>
      </c>
      <c r="W66" s="63">
        <f t="shared" si="7"/>
        <v>0</v>
      </c>
      <c r="X66" s="63">
        <f t="shared" si="8"/>
        <v>0</v>
      </c>
      <c r="Y66" s="63">
        <f t="shared" si="9"/>
        <v>0</v>
      </c>
      <c r="Z66" s="63">
        <f t="shared" si="10"/>
        <v>0</v>
      </c>
      <c r="AA66" s="8"/>
    </row>
    <row r="67" spans="1:27" s="9" customFormat="1" ht="21" customHeight="1" x14ac:dyDescent="0.25">
      <c r="A67" s="377"/>
      <c r="B67" s="8"/>
      <c r="C67" s="308"/>
      <c r="D67" s="12"/>
      <c r="E67" s="310"/>
      <c r="F67" s="310"/>
      <c r="G67" s="66"/>
      <c r="H67" s="66"/>
      <c r="I67" s="66"/>
      <c r="J67" s="8">
        <f t="shared" si="2"/>
        <v>0</v>
      </c>
      <c r="K67" s="12"/>
      <c r="L67" s="66"/>
      <c r="M67" s="8">
        <f t="shared" si="3"/>
        <v>0</v>
      </c>
      <c r="N67" s="66"/>
      <c r="O67" s="66"/>
      <c r="P67" s="8">
        <f t="shared" si="4"/>
        <v>18</v>
      </c>
      <c r="Q67" s="67">
        <f t="shared" si="54"/>
        <v>0</v>
      </c>
      <c r="R67" s="67">
        <f t="shared" si="54"/>
        <v>0</v>
      </c>
      <c r="S67" s="67">
        <f t="shared" si="54"/>
        <v>0</v>
      </c>
      <c r="T67" s="67">
        <f t="shared" si="54"/>
        <v>0</v>
      </c>
      <c r="U67" s="67">
        <f t="shared" si="54"/>
        <v>0</v>
      </c>
      <c r="V67" s="63">
        <f t="shared" si="6"/>
        <v>0</v>
      </c>
      <c r="W67" s="63">
        <f t="shared" si="7"/>
        <v>0</v>
      </c>
      <c r="X67" s="63">
        <f t="shared" si="8"/>
        <v>0</v>
      </c>
      <c r="Y67" s="63">
        <f t="shared" si="9"/>
        <v>0</v>
      </c>
      <c r="Z67" s="63">
        <f t="shared" si="10"/>
        <v>0</v>
      </c>
      <c r="AA67" s="8"/>
    </row>
    <row r="68" spans="1:27" s="9" customFormat="1" ht="21" customHeight="1" x14ac:dyDescent="0.25">
      <c r="A68" s="377"/>
      <c r="B68" s="8"/>
      <c r="C68" s="308"/>
      <c r="D68" s="12"/>
      <c r="E68" s="310"/>
      <c r="F68" s="310"/>
      <c r="G68" s="66"/>
      <c r="H68" s="66"/>
      <c r="I68" s="66"/>
      <c r="J68" s="8">
        <f t="shared" si="2"/>
        <v>0</v>
      </c>
      <c r="K68" s="12"/>
      <c r="L68" s="66"/>
      <c r="M68" s="8">
        <f t="shared" si="3"/>
        <v>0</v>
      </c>
      <c r="N68" s="66"/>
      <c r="O68" s="66"/>
      <c r="P68" s="8">
        <f t="shared" si="4"/>
        <v>18</v>
      </c>
      <c r="Q68" s="67">
        <f t="shared" si="54"/>
        <v>0</v>
      </c>
      <c r="R68" s="67">
        <f t="shared" si="54"/>
        <v>0</v>
      </c>
      <c r="S68" s="67">
        <f t="shared" si="54"/>
        <v>0</v>
      </c>
      <c r="T68" s="67">
        <f t="shared" si="54"/>
        <v>0</v>
      </c>
      <c r="U68" s="67">
        <f t="shared" si="54"/>
        <v>0</v>
      </c>
      <c r="V68" s="63">
        <f t="shared" si="6"/>
        <v>0</v>
      </c>
      <c r="W68" s="63">
        <f t="shared" si="7"/>
        <v>0</v>
      </c>
      <c r="X68" s="63">
        <f t="shared" si="8"/>
        <v>0</v>
      </c>
      <c r="Y68" s="63">
        <f t="shared" si="9"/>
        <v>0</v>
      </c>
      <c r="Z68" s="63">
        <f t="shared" si="10"/>
        <v>0</v>
      </c>
      <c r="AA68" s="8"/>
    </row>
    <row r="69" spans="1:27" s="9" customFormat="1" ht="21" customHeight="1" x14ac:dyDescent="0.25">
      <c r="A69" s="377"/>
      <c r="B69" s="8"/>
      <c r="C69" s="308"/>
      <c r="D69" s="12"/>
      <c r="E69" s="310"/>
      <c r="F69" s="310"/>
      <c r="G69" s="66"/>
      <c r="H69" s="66"/>
      <c r="I69" s="66"/>
      <c r="J69" s="8">
        <f t="shared" si="2"/>
        <v>0</v>
      </c>
      <c r="K69" s="12"/>
      <c r="L69" s="66"/>
      <c r="M69" s="8">
        <f t="shared" si="3"/>
        <v>0</v>
      </c>
      <c r="N69" s="66"/>
      <c r="O69" s="66"/>
      <c r="P69" s="8">
        <f t="shared" si="4"/>
        <v>18</v>
      </c>
      <c r="Q69" s="67">
        <f t="shared" si="54"/>
        <v>0</v>
      </c>
      <c r="R69" s="67">
        <f t="shared" si="54"/>
        <v>0</v>
      </c>
      <c r="S69" s="67">
        <f t="shared" si="54"/>
        <v>0</v>
      </c>
      <c r="T69" s="67">
        <f t="shared" si="54"/>
        <v>0</v>
      </c>
      <c r="U69" s="67">
        <f t="shared" si="54"/>
        <v>0</v>
      </c>
      <c r="V69" s="63">
        <f t="shared" si="6"/>
        <v>0</v>
      </c>
      <c r="W69" s="63">
        <f t="shared" si="7"/>
        <v>0</v>
      </c>
      <c r="X69" s="63">
        <f t="shared" si="8"/>
        <v>0</v>
      </c>
      <c r="Y69" s="63">
        <f t="shared" si="9"/>
        <v>0</v>
      </c>
      <c r="Z69" s="63">
        <f t="shared" si="10"/>
        <v>0</v>
      </c>
      <c r="AA69" s="8"/>
    </row>
    <row r="70" spans="1:27" s="9" customFormat="1" ht="21" customHeight="1" x14ac:dyDescent="0.25">
      <c r="A70" s="377"/>
      <c r="B70" s="8"/>
      <c r="C70" s="308"/>
      <c r="D70" s="12"/>
      <c r="E70" s="310"/>
      <c r="F70" s="310"/>
      <c r="G70" s="66"/>
      <c r="H70" s="66"/>
      <c r="I70" s="66"/>
      <c r="J70" s="8">
        <f t="shared" si="2"/>
        <v>0</v>
      </c>
      <c r="K70" s="12"/>
      <c r="L70" s="66"/>
      <c r="M70" s="8">
        <f t="shared" si="3"/>
        <v>0</v>
      </c>
      <c r="N70" s="66"/>
      <c r="O70" s="66"/>
      <c r="P70" s="8">
        <f t="shared" si="4"/>
        <v>18</v>
      </c>
      <c r="Q70" s="67">
        <f t="shared" si="54"/>
        <v>0</v>
      </c>
      <c r="R70" s="67">
        <f t="shared" si="54"/>
        <v>0</v>
      </c>
      <c r="S70" s="67">
        <f t="shared" si="54"/>
        <v>0</v>
      </c>
      <c r="T70" s="67">
        <f t="shared" si="54"/>
        <v>0</v>
      </c>
      <c r="U70" s="67">
        <f t="shared" si="54"/>
        <v>0</v>
      </c>
      <c r="V70" s="63">
        <f t="shared" si="6"/>
        <v>0</v>
      </c>
      <c r="W70" s="63">
        <f t="shared" si="7"/>
        <v>0</v>
      </c>
      <c r="X70" s="63">
        <f t="shared" si="8"/>
        <v>0</v>
      </c>
      <c r="Y70" s="63">
        <f t="shared" si="9"/>
        <v>0</v>
      </c>
      <c r="Z70" s="63">
        <f t="shared" si="10"/>
        <v>0</v>
      </c>
      <c r="AA70" s="8"/>
    </row>
    <row r="71" spans="1:27" s="9" customFormat="1" ht="21" customHeight="1" x14ac:dyDescent="0.25">
      <c r="A71" s="377"/>
      <c r="B71" s="8"/>
      <c r="C71" s="308"/>
      <c r="D71" s="12"/>
      <c r="E71" s="310"/>
      <c r="F71" s="310"/>
      <c r="G71" s="66"/>
      <c r="H71" s="66"/>
      <c r="I71" s="66"/>
      <c r="J71" s="8">
        <f t="shared" si="2"/>
        <v>0</v>
      </c>
      <c r="K71" s="12"/>
      <c r="L71" s="66"/>
      <c r="M71" s="8">
        <f t="shared" si="3"/>
        <v>0</v>
      </c>
      <c r="N71" s="66"/>
      <c r="O71" s="66"/>
      <c r="P71" s="8">
        <f t="shared" si="4"/>
        <v>18</v>
      </c>
      <c r="Q71" s="67">
        <f t="shared" si="54"/>
        <v>0</v>
      </c>
      <c r="R71" s="67">
        <f t="shared" si="54"/>
        <v>0</v>
      </c>
      <c r="S71" s="67">
        <f t="shared" si="54"/>
        <v>0</v>
      </c>
      <c r="T71" s="67">
        <f t="shared" si="54"/>
        <v>0</v>
      </c>
      <c r="U71" s="67">
        <f t="shared" si="54"/>
        <v>0</v>
      </c>
      <c r="V71" s="63">
        <f t="shared" si="6"/>
        <v>0</v>
      </c>
      <c r="W71" s="63">
        <f t="shared" si="7"/>
        <v>0</v>
      </c>
      <c r="X71" s="63">
        <f t="shared" si="8"/>
        <v>0</v>
      </c>
      <c r="Y71" s="63">
        <f t="shared" si="9"/>
        <v>0</v>
      </c>
      <c r="Z71" s="63">
        <f t="shared" si="10"/>
        <v>0</v>
      </c>
      <c r="AA71" s="8"/>
    </row>
    <row r="72" spans="1:27" s="9" customFormat="1" ht="21" customHeight="1" x14ac:dyDescent="0.25">
      <c r="A72" s="377"/>
      <c r="B72" s="8"/>
      <c r="C72" s="308"/>
      <c r="D72" s="12"/>
      <c r="E72" s="310"/>
      <c r="F72" s="310"/>
      <c r="G72" s="66"/>
      <c r="H72" s="66"/>
      <c r="I72" s="66"/>
      <c r="J72" s="8">
        <f t="shared" si="2"/>
        <v>0</v>
      </c>
      <c r="K72" s="12"/>
      <c r="L72" s="66"/>
      <c r="M72" s="8">
        <f t="shared" si="3"/>
        <v>0</v>
      </c>
      <c r="N72" s="66"/>
      <c r="O72" s="66"/>
      <c r="P72" s="8">
        <f t="shared" si="4"/>
        <v>18</v>
      </c>
      <c r="Q72" s="67">
        <f t="shared" si="54"/>
        <v>0</v>
      </c>
      <c r="R72" s="67">
        <f t="shared" si="54"/>
        <v>0</v>
      </c>
      <c r="S72" s="67">
        <f t="shared" si="54"/>
        <v>0</v>
      </c>
      <c r="T72" s="67">
        <f t="shared" si="54"/>
        <v>0</v>
      </c>
      <c r="U72" s="67">
        <f t="shared" si="54"/>
        <v>0</v>
      </c>
      <c r="V72" s="63">
        <f t="shared" si="6"/>
        <v>0</v>
      </c>
      <c r="W72" s="63">
        <f t="shared" si="7"/>
        <v>0</v>
      </c>
      <c r="X72" s="63">
        <f t="shared" si="8"/>
        <v>0</v>
      </c>
      <c r="Y72" s="63">
        <f t="shared" si="9"/>
        <v>0</v>
      </c>
      <c r="Z72" s="63">
        <f t="shared" si="10"/>
        <v>0</v>
      </c>
      <c r="AA72" s="8"/>
    </row>
    <row r="73" spans="1:27" s="9" customFormat="1" ht="21" customHeight="1" x14ac:dyDescent="0.25">
      <c r="A73" s="377"/>
      <c r="B73" s="8"/>
      <c r="C73" s="308"/>
      <c r="D73" s="12"/>
      <c r="E73" s="310"/>
      <c r="F73" s="310"/>
      <c r="G73" s="66"/>
      <c r="H73" s="66"/>
      <c r="I73" s="66"/>
      <c r="J73" s="8">
        <f t="shared" si="2"/>
        <v>0</v>
      </c>
      <c r="K73" s="12"/>
      <c r="L73" s="66"/>
      <c r="M73" s="8">
        <f t="shared" si="3"/>
        <v>0</v>
      </c>
      <c r="N73" s="66"/>
      <c r="O73" s="66"/>
      <c r="P73" s="8">
        <f t="shared" si="4"/>
        <v>18</v>
      </c>
      <c r="Q73" s="67">
        <f t="shared" ref="Q73:U104" si="55">IFERROR(IF(AND((Q$172-$P73)/$M73&gt;0,(Q$172-$P73)/$M73&lt;1),(Q$172-$P73)/$M73,IF((Q$172-$P73)/$M73&gt;0,1,0)),0)</f>
        <v>0</v>
      </c>
      <c r="R73" s="67">
        <f t="shared" si="55"/>
        <v>0</v>
      </c>
      <c r="S73" s="67">
        <f t="shared" si="55"/>
        <v>0</v>
      </c>
      <c r="T73" s="67">
        <f t="shared" si="55"/>
        <v>0</v>
      </c>
      <c r="U73" s="67">
        <f t="shared" si="55"/>
        <v>0</v>
      </c>
      <c r="V73" s="63">
        <f t="shared" si="6"/>
        <v>0</v>
      </c>
      <c r="W73" s="63">
        <f t="shared" si="7"/>
        <v>0</v>
      </c>
      <c r="X73" s="63">
        <f t="shared" si="8"/>
        <v>0</v>
      </c>
      <c r="Y73" s="63">
        <f t="shared" si="9"/>
        <v>0</v>
      </c>
      <c r="Z73" s="63">
        <f t="shared" si="10"/>
        <v>0</v>
      </c>
      <c r="AA73" s="8"/>
    </row>
    <row r="74" spans="1:27" s="9" customFormat="1" ht="21" customHeight="1" x14ac:dyDescent="0.25">
      <c r="A74" s="377"/>
      <c r="B74" s="8"/>
      <c r="C74" s="308"/>
      <c r="D74" s="12"/>
      <c r="E74" s="310"/>
      <c r="F74" s="310"/>
      <c r="G74" s="66"/>
      <c r="H74" s="66"/>
      <c r="I74" s="66"/>
      <c r="J74" s="8">
        <f t="shared" si="2"/>
        <v>0</v>
      </c>
      <c r="K74" s="12"/>
      <c r="L74" s="66"/>
      <c r="M74" s="8">
        <f t="shared" si="3"/>
        <v>0</v>
      </c>
      <c r="N74" s="66"/>
      <c r="O74" s="66"/>
      <c r="P74" s="8">
        <f t="shared" si="4"/>
        <v>18</v>
      </c>
      <c r="Q74" s="67">
        <f t="shared" si="55"/>
        <v>0</v>
      </c>
      <c r="R74" s="67">
        <f t="shared" si="55"/>
        <v>0</v>
      </c>
      <c r="S74" s="67">
        <f t="shared" si="55"/>
        <v>0</v>
      </c>
      <c r="T74" s="67">
        <f t="shared" si="55"/>
        <v>0</v>
      </c>
      <c r="U74" s="67">
        <f t="shared" si="55"/>
        <v>0</v>
      </c>
      <c r="V74" s="63">
        <f t="shared" si="6"/>
        <v>0</v>
      </c>
      <c r="W74" s="63">
        <f t="shared" si="7"/>
        <v>0</v>
      </c>
      <c r="X74" s="63">
        <f t="shared" si="8"/>
        <v>0</v>
      </c>
      <c r="Y74" s="63">
        <f t="shared" si="9"/>
        <v>0</v>
      </c>
      <c r="Z74" s="63">
        <f t="shared" si="10"/>
        <v>0</v>
      </c>
      <c r="AA74" s="8"/>
    </row>
    <row r="75" spans="1:27" s="9" customFormat="1" ht="21" customHeight="1" x14ac:dyDescent="0.25">
      <c r="A75" s="377"/>
      <c r="B75" s="8"/>
      <c r="C75" s="308"/>
      <c r="D75" s="12"/>
      <c r="E75" s="310"/>
      <c r="F75" s="310"/>
      <c r="G75" s="66"/>
      <c r="H75" s="66"/>
      <c r="I75" s="66"/>
      <c r="J75" s="8">
        <f t="shared" si="2"/>
        <v>0</v>
      </c>
      <c r="K75" s="12"/>
      <c r="L75" s="66"/>
      <c r="M75" s="8">
        <f t="shared" si="3"/>
        <v>0</v>
      </c>
      <c r="N75" s="66"/>
      <c r="O75" s="66"/>
      <c r="P75" s="8">
        <f t="shared" si="4"/>
        <v>18</v>
      </c>
      <c r="Q75" s="67">
        <f t="shared" si="55"/>
        <v>0</v>
      </c>
      <c r="R75" s="67">
        <f t="shared" si="55"/>
        <v>0</v>
      </c>
      <c r="S75" s="67">
        <f t="shared" si="55"/>
        <v>0</v>
      </c>
      <c r="T75" s="67">
        <f t="shared" si="55"/>
        <v>0</v>
      </c>
      <c r="U75" s="67">
        <f t="shared" si="55"/>
        <v>0</v>
      </c>
      <c r="V75" s="63">
        <f t="shared" si="6"/>
        <v>0</v>
      </c>
      <c r="W75" s="63">
        <f t="shared" si="7"/>
        <v>0</v>
      </c>
      <c r="X75" s="63">
        <f t="shared" si="8"/>
        <v>0</v>
      </c>
      <c r="Y75" s="63">
        <f t="shared" si="9"/>
        <v>0</v>
      </c>
      <c r="Z75" s="63">
        <f t="shared" si="10"/>
        <v>0</v>
      </c>
      <c r="AA75" s="8"/>
    </row>
    <row r="76" spans="1:27" s="9" customFormat="1" ht="21" customHeight="1" x14ac:dyDescent="0.25">
      <c r="A76" s="377"/>
      <c r="B76" s="8"/>
      <c r="C76" s="308"/>
      <c r="D76" s="12"/>
      <c r="E76" s="310"/>
      <c r="F76" s="310"/>
      <c r="G76" s="66"/>
      <c r="H76" s="66"/>
      <c r="I76" s="66"/>
      <c r="J76" s="8">
        <f t="shared" si="2"/>
        <v>0</v>
      </c>
      <c r="K76" s="12"/>
      <c r="L76" s="66"/>
      <c r="M76" s="8">
        <f t="shared" si="3"/>
        <v>0</v>
      </c>
      <c r="N76" s="66"/>
      <c r="O76" s="66"/>
      <c r="P76" s="8">
        <f t="shared" si="4"/>
        <v>18</v>
      </c>
      <c r="Q76" s="67">
        <f t="shared" si="55"/>
        <v>0</v>
      </c>
      <c r="R76" s="67">
        <f t="shared" si="55"/>
        <v>0</v>
      </c>
      <c r="S76" s="67">
        <f t="shared" si="55"/>
        <v>0</v>
      </c>
      <c r="T76" s="67">
        <f t="shared" si="55"/>
        <v>0</v>
      </c>
      <c r="U76" s="67">
        <f t="shared" si="55"/>
        <v>0</v>
      </c>
      <c r="V76" s="63">
        <f t="shared" si="6"/>
        <v>0</v>
      </c>
      <c r="W76" s="63">
        <f t="shared" si="7"/>
        <v>0</v>
      </c>
      <c r="X76" s="63">
        <f t="shared" si="8"/>
        <v>0</v>
      </c>
      <c r="Y76" s="63">
        <f t="shared" si="9"/>
        <v>0</v>
      </c>
      <c r="Z76" s="63">
        <f t="shared" si="10"/>
        <v>0</v>
      </c>
      <c r="AA76" s="8"/>
    </row>
    <row r="77" spans="1:27" s="9" customFormat="1" ht="21" customHeight="1" x14ac:dyDescent="0.25">
      <c r="A77" s="377"/>
      <c r="B77" s="8"/>
      <c r="C77" s="308"/>
      <c r="D77" s="12"/>
      <c r="E77" s="310"/>
      <c r="F77" s="310"/>
      <c r="G77" s="66"/>
      <c r="H77" s="66"/>
      <c r="I77" s="66"/>
      <c r="J77" s="8">
        <f t="shared" si="2"/>
        <v>0</v>
      </c>
      <c r="K77" s="12"/>
      <c r="L77" s="66"/>
      <c r="M77" s="8">
        <f t="shared" si="3"/>
        <v>0</v>
      </c>
      <c r="N77" s="66"/>
      <c r="O77" s="66"/>
      <c r="P77" s="8">
        <f t="shared" si="4"/>
        <v>18</v>
      </c>
      <c r="Q77" s="67">
        <f t="shared" si="55"/>
        <v>0</v>
      </c>
      <c r="R77" s="67">
        <f t="shared" si="55"/>
        <v>0</v>
      </c>
      <c r="S77" s="67">
        <f t="shared" si="55"/>
        <v>0</v>
      </c>
      <c r="T77" s="67">
        <f t="shared" si="55"/>
        <v>0</v>
      </c>
      <c r="U77" s="67">
        <f t="shared" si="55"/>
        <v>0</v>
      </c>
      <c r="V77" s="63">
        <f t="shared" si="6"/>
        <v>0</v>
      </c>
      <c r="W77" s="63">
        <f t="shared" si="7"/>
        <v>0</v>
      </c>
      <c r="X77" s="63">
        <f t="shared" si="8"/>
        <v>0</v>
      </c>
      <c r="Y77" s="63">
        <f t="shared" si="9"/>
        <v>0</v>
      </c>
      <c r="Z77" s="63">
        <f t="shared" si="10"/>
        <v>0</v>
      </c>
      <c r="AA77" s="8"/>
    </row>
    <row r="78" spans="1:27" s="9" customFormat="1" ht="21" customHeight="1" x14ac:dyDescent="0.25">
      <c r="A78" s="377"/>
      <c r="B78" s="8"/>
      <c r="C78" s="308"/>
      <c r="D78" s="12"/>
      <c r="E78" s="310"/>
      <c r="F78" s="310"/>
      <c r="G78" s="66"/>
      <c r="H78" s="66"/>
      <c r="I78" s="66"/>
      <c r="J78" s="8">
        <f t="shared" si="2"/>
        <v>0</v>
      </c>
      <c r="K78" s="12"/>
      <c r="L78" s="66"/>
      <c r="M78" s="8">
        <f t="shared" si="3"/>
        <v>0</v>
      </c>
      <c r="N78" s="66"/>
      <c r="O78" s="66"/>
      <c r="P78" s="8">
        <f t="shared" si="4"/>
        <v>18</v>
      </c>
      <c r="Q78" s="67">
        <f t="shared" si="55"/>
        <v>0</v>
      </c>
      <c r="R78" s="67">
        <f t="shared" si="55"/>
        <v>0</v>
      </c>
      <c r="S78" s="67">
        <f t="shared" si="55"/>
        <v>0</v>
      </c>
      <c r="T78" s="67">
        <f t="shared" si="55"/>
        <v>0</v>
      </c>
      <c r="U78" s="67">
        <f t="shared" si="55"/>
        <v>0</v>
      </c>
      <c r="V78" s="63">
        <f t="shared" si="6"/>
        <v>0</v>
      </c>
      <c r="W78" s="63">
        <f t="shared" si="7"/>
        <v>0</v>
      </c>
      <c r="X78" s="63">
        <f t="shared" si="8"/>
        <v>0</v>
      </c>
      <c r="Y78" s="63">
        <f t="shared" si="9"/>
        <v>0</v>
      </c>
      <c r="Z78" s="63">
        <f t="shared" si="10"/>
        <v>0</v>
      </c>
      <c r="AA78" s="8"/>
    </row>
    <row r="79" spans="1:27" s="9" customFormat="1" ht="21" customHeight="1" x14ac:dyDescent="0.25">
      <c r="A79" s="377"/>
      <c r="B79" s="8"/>
      <c r="C79" s="308"/>
      <c r="D79" s="12"/>
      <c r="E79" s="310"/>
      <c r="F79" s="310"/>
      <c r="G79" s="66"/>
      <c r="H79" s="66"/>
      <c r="I79" s="66"/>
      <c r="J79" s="8">
        <f t="shared" si="2"/>
        <v>0</v>
      </c>
      <c r="K79" s="12"/>
      <c r="L79" s="66"/>
      <c r="M79" s="8">
        <f t="shared" si="3"/>
        <v>0</v>
      </c>
      <c r="N79" s="66"/>
      <c r="O79" s="66"/>
      <c r="P79" s="8">
        <f t="shared" si="4"/>
        <v>18</v>
      </c>
      <c r="Q79" s="67">
        <f t="shared" si="55"/>
        <v>0</v>
      </c>
      <c r="R79" s="67">
        <f t="shared" si="55"/>
        <v>0</v>
      </c>
      <c r="S79" s="67">
        <f t="shared" si="55"/>
        <v>0</v>
      </c>
      <c r="T79" s="67">
        <f t="shared" si="55"/>
        <v>0</v>
      </c>
      <c r="U79" s="67">
        <f t="shared" si="55"/>
        <v>0</v>
      </c>
      <c r="V79" s="63">
        <f t="shared" si="6"/>
        <v>0</v>
      </c>
      <c r="W79" s="63">
        <f t="shared" si="7"/>
        <v>0</v>
      </c>
      <c r="X79" s="63">
        <f t="shared" si="8"/>
        <v>0</v>
      </c>
      <c r="Y79" s="63">
        <f t="shared" si="9"/>
        <v>0</v>
      </c>
      <c r="Z79" s="63">
        <f t="shared" si="10"/>
        <v>0</v>
      </c>
      <c r="AA79" s="8"/>
    </row>
    <row r="80" spans="1:27" s="9" customFormat="1" ht="21" customHeight="1" x14ac:dyDescent="0.25">
      <c r="A80" s="377"/>
      <c r="B80" s="8"/>
      <c r="C80" s="308"/>
      <c r="D80" s="12"/>
      <c r="E80" s="310"/>
      <c r="F80" s="310"/>
      <c r="G80" s="66"/>
      <c r="H80" s="66"/>
      <c r="I80" s="66"/>
      <c r="J80" s="8">
        <f t="shared" si="2"/>
        <v>0</v>
      </c>
      <c r="K80" s="12"/>
      <c r="L80" s="66"/>
      <c r="M80" s="8">
        <f t="shared" si="3"/>
        <v>0</v>
      </c>
      <c r="N80" s="66"/>
      <c r="O80" s="66"/>
      <c r="P80" s="8">
        <f t="shared" si="4"/>
        <v>18</v>
      </c>
      <c r="Q80" s="67">
        <f t="shared" si="55"/>
        <v>0</v>
      </c>
      <c r="R80" s="67">
        <f t="shared" si="55"/>
        <v>0</v>
      </c>
      <c r="S80" s="67">
        <f t="shared" si="55"/>
        <v>0</v>
      </c>
      <c r="T80" s="67">
        <f t="shared" si="55"/>
        <v>0</v>
      </c>
      <c r="U80" s="67">
        <f t="shared" si="55"/>
        <v>0</v>
      </c>
      <c r="V80" s="63">
        <f t="shared" si="6"/>
        <v>0</v>
      </c>
      <c r="W80" s="63">
        <f t="shared" si="7"/>
        <v>0</v>
      </c>
      <c r="X80" s="63">
        <f t="shared" si="8"/>
        <v>0</v>
      </c>
      <c r="Y80" s="63">
        <f t="shared" si="9"/>
        <v>0</v>
      </c>
      <c r="Z80" s="63">
        <f t="shared" si="10"/>
        <v>0</v>
      </c>
      <c r="AA80" s="8"/>
    </row>
    <row r="81" spans="1:27" s="9" customFormat="1" ht="21" customHeight="1" x14ac:dyDescent="0.25">
      <c r="A81" s="377"/>
      <c r="B81" s="8"/>
      <c r="C81" s="308"/>
      <c r="D81" s="12"/>
      <c r="E81" s="310"/>
      <c r="F81" s="310"/>
      <c r="G81" s="66"/>
      <c r="H81" s="66"/>
      <c r="I81" s="66"/>
      <c r="J81" s="8">
        <f t="shared" si="2"/>
        <v>0</v>
      </c>
      <c r="K81" s="12"/>
      <c r="L81" s="66"/>
      <c r="M81" s="8">
        <f t="shared" si="3"/>
        <v>0</v>
      </c>
      <c r="N81" s="66"/>
      <c r="O81" s="66"/>
      <c r="P81" s="8">
        <f t="shared" si="4"/>
        <v>18</v>
      </c>
      <c r="Q81" s="67">
        <f t="shared" si="55"/>
        <v>0</v>
      </c>
      <c r="R81" s="67">
        <f t="shared" si="55"/>
        <v>0</v>
      </c>
      <c r="S81" s="67">
        <f t="shared" si="55"/>
        <v>0</v>
      </c>
      <c r="T81" s="67">
        <f t="shared" si="55"/>
        <v>0</v>
      </c>
      <c r="U81" s="67">
        <f t="shared" si="55"/>
        <v>0</v>
      </c>
      <c r="V81" s="63">
        <f t="shared" si="6"/>
        <v>0</v>
      </c>
      <c r="W81" s="63">
        <f t="shared" si="7"/>
        <v>0</v>
      </c>
      <c r="X81" s="63">
        <f t="shared" si="8"/>
        <v>0</v>
      </c>
      <c r="Y81" s="63">
        <f t="shared" si="9"/>
        <v>0</v>
      </c>
      <c r="Z81" s="63">
        <f t="shared" si="10"/>
        <v>0</v>
      </c>
      <c r="AA81" s="8"/>
    </row>
    <row r="82" spans="1:27" s="9" customFormat="1" ht="21" customHeight="1" x14ac:dyDescent="0.25">
      <c r="A82" s="377"/>
      <c r="B82" s="8"/>
      <c r="C82" s="308"/>
      <c r="D82" s="12"/>
      <c r="E82" s="310"/>
      <c r="F82" s="310"/>
      <c r="G82" s="66"/>
      <c r="H82" s="66"/>
      <c r="I82" s="66"/>
      <c r="J82" s="8">
        <f t="shared" si="2"/>
        <v>0</v>
      </c>
      <c r="K82" s="12"/>
      <c r="L82" s="66"/>
      <c r="M82" s="8">
        <f t="shared" si="3"/>
        <v>0</v>
      </c>
      <c r="N82" s="66"/>
      <c r="O82" s="66"/>
      <c r="P82" s="8">
        <f t="shared" si="4"/>
        <v>18</v>
      </c>
      <c r="Q82" s="67">
        <f t="shared" si="55"/>
        <v>0</v>
      </c>
      <c r="R82" s="67">
        <f t="shared" si="55"/>
        <v>0</v>
      </c>
      <c r="S82" s="67">
        <f t="shared" si="55"/>
        <v>0</v>
      </c>
      <c r="T82" s="67">
        <f t="shared" si="55"/>
        <v>0</v>
      </c>
      <c r="U82" s="67">
        <f t="shared" si="55"/>
        <v>0</v>
      </c>
      <c r="V82" s="63">
        <f t="shared" si="6"/>
        <v>0</v>
      </c>
      <c r="W82" s="63">
        <f t="shared" si="7"/>
        <v>0</v>
      </c>
      <c r="X82" s="63">
        <f t="shared" si="8"/>
        <v>0</v>
      </c>
      <c r="Y82" s="63">
        <f t="shared" si="9"/>
        <v>0</v>
      </c>
      <c r="Z82" s="63">
        <f t="shared" si="10"/>
        <v>0</v>
      </c>
      <c r="AA82" s="8"/>
    </row>
    <row r="83" spans="1:27" s="9" customFormat="1" ht="21" customHeight="1" x14ac:dyDescent="0.25">
      <c r="A83" s="377"/>
      <c r="B83" s="8"/>
      <c r="C83" s="308"/>
      <c r="D83" s="12"/>
      <c r="E83" s="310"/>
      <c r="F83" s="310"/>
      <c r="G83" s="66"/>
      <c r="H83" s="66"/>
      <c r="I83" s="66"/>
      <c r="J83" s="8">
        <f t="shared" si="2"/>
        <v>0</v>
      </c>
      <c r="K83" s="12"/>
      <c r="L83" s="66"/>
      <c r="M83" s="8">
        <f t="shared" si="3"/>
        <v>0</v>
      </c>
      <c r="N83" s="66"/>
      <c r="O83" s="66"/>
      <c r="P83" s="8">
        <f t="shared" si="4"/>
        <v>18</v>
      </c>
      <c r="Q83" s="67">
        <f t="shared" si="55"/>
        <v>0</v>
      </c>
      <c r="R83" s="67">
        <f t="shared" si="55"/>
        <v>0</v>
      </c>
      <c r="S83" s="67">
        <f t="shared" si="55"/>
        <v>0</v>
      </c>
      <c r="T83" s="67">
        <f t="shared" si="55"/>
        <v>0</v>
      </c>
      <c r="U83" s="67">
        <f t="shared" si="55"/>
        <v>0</v>
      </c>
      <c r="V83" s="63">
        <f t="shared" si="6"/>
        <v>0</v>
      </c>
      <c r="W83" s="63">
        <f t="shared" si="7"/>
        <v>0</v>
      </c>
      <c r="X83" s="63">
        <f t="shared" si="8"/>
        <v>0</v>
      </c>
      <c r="Y83" s="63">
        <f t="shared" si="9"/>
        <v>0</v>
      </c>
      <c r="Z83" s="63">
        <f t="shared" si="10"/>
        <v>0</v>
      </c>
      <c r="AA83" s="8"/>
    </row>
    <row r="84" spans="1:27" s="9" customFormat="1" ht="21" customHeight="1" x14ac:dyDescent="0.25">
      <c r="A84" s="377"/>
      <c r="B84" s="8"/>
      <c r="C84" s="308"/>
      <c r="D84" s="12"/>
      <c r="E84" s="310"/>
      <c r="F84" s="310"/>
      <c r="G84" s="66"/>
      <c r="H84" s="66"/>
      <c r="I84" s="66"/>
      <c r="J84" s="8">
        <f t="shared" si="2"/>
        <v>0</v>
      </c>
      <c r="K84" s="12"/>
      <c r="L84" s="66"/>
      <c r="M84" s="8">
        <f t="shared" si="3"/>
        <v>0</v>
      </c>
      <c r="N84" s="66"/>
      <c r="O84" s="66"/>
      <c r="P84" s="8">
        <f t="shared" si="4"/>
        <v>18</v>
      </c>
      <c r="Q84" s="67">
        <f t="shared" si="55"/>
        <v>0</v>
      </c>
      <c r="R84" s="67">
        <f t="shared" si="55"/>
        <v>0</v>
      </c>
      <c r="S84" s="67">
        <f t="shared" si="55"/>
        <v>0</v>
      </c>
      <c r="T84" s="67">
        <f t="shared" si="55"/>
        <v>0</v>
      </c>
      <c r="U84" s="67">
        <f t="shared" si="55"/>
        <v>0</v>
      </c>
      <c r="V84" s="63">
        <f t="shared" si="6"/>
        <v>0</v>
      </c>
      <c r="W84" s="63">
        <f t="shared" si="7"/>
        <v>0</v>
      </c>
      <c r="X84" s="63">
        <f t="shared" si="8"/>
        <v>0</v>
      </c>
      <c r="Y84" s="63">
        <f t="shared" si="9"/>
        <v>0</v>
      </c>
      <c r="Z84" s="63">
        <f t="shared" si="10"/>
        <v>0</v>
      </c>
      <c r="AA84" s="8"/>
    </row>
    <row r="85" spans="1:27" s="97" customFormat="1" ht="21" customHeight="1" x14ac:dyDescent="0.25">
      <c r="A85" s="377"/>
      <c r="B85" s="8"/>
      <c r="C85" s="308"/>
      <c r="D85" s="12"/>
      <c r="E85" s="310"/>
      <c r="F85" s="310"/>
      <c r="G85" s="66"/>
      <c r="H85" s="66"/>
      <c r="I85" s="66"/>
      <c r="J85" s="8">
        <f t="shared" si="2"/>
        <v>0</v>
      </c>
      <c r="K85" s="12"/>
      <c r="L85" s="66"/>
      <c r="M85" s="8">
        <f t="shared" si="3"/>
        <v>0</v>
      </c>
      <c r="N85" s="66"/>
      <c r="O85" s="66"/>
      <c r="P85" s="8">
        <f t="shared" si="4"/>
        <v>18</v>
      </c>
      <c r="Q85" s="67">
        <f t="shared" si="55"/>
        <v>0</v>
      </c>
      <c r="R85" s="67">
        <f t="shared" si="55"/>
        <v>0</v>
      </c>
      <c r="S85" s="67">
        <f t="shared" si="55"/>
        <v>0</v>
      </c>
      <c r="T85" s="67">
        <f t="shared" si="55"/>
        <v>0</v>
      </c>
      <c r="U85" s="67">
        <f t="shared" si="55"/>
        <v>0</v>
      </c>
      <c r="V85" s="63">
        <f t="shared" si="6"/>
        <v>0</v>
      </c>
      <c r="W85" s="63">
        <f t="shared" si="7"/>
        <v>0</v>
      </c>
      <c r="X85" s="63">
        <f t="shared" si="8"/>
        <v>0</v>
      </c>
      <c r="Y85" s="63">
        <f t="shared" si="9"/>
        <v>0</v>
      </c>
      <c r="Z85" s="63">
        <f t="shared" si="10"/>
        <v>0</v>
      </c>
      <c r="AA85" s="12"/>
    </row>
    <row r="86" spans="1:27" s="9" customFormat="1" ht="21" customHeight="1" x14ac:dyDescent="0.25">
      <c r="A86" s="377"/>
      <c r="B86" s="8"/>
      <c r="C86" s="308"/>
      <c r="D86" s="12"/>
      <c r="E86" s="310"/>
      <c r="F86" s="310"/>
      <c r="G86" s="66"/>
      <c r="H86" s="66"/>
      <c r="I86" s="66"/>
      <c r="J86" s="8">
        <f t="shared" si="2"/>
        <v>0</v>
      </c>
      <c r="K86" s="12"/>
      <c r="L86" s="66"/>
      <c r="M86" s="8">
        <f t="shared" si="3"/>
        <v>0</v>
      </c>
      <c r="N86" s="66"/>
      <c r="O86" s="66"/>
      <c r="P86" s="8">
        <f t="shared" si="4"/>
        <v>18</v>
      </c>
      <c r="Q86" s="67">
        <f t="shared" si="55"/>
        <v>0</v>
      </c>
      <c r="R86" s="67">
        <f t="shared" si="55"/>
        <v>0</v>
      </c>
      <c r="S86" s="67">
        <f t="shared" si="55"/>
        <v>0</v>
      </c>
      <c r="T86" s="67">
        <f t="shared" si="55"/>
        <v>0</v>
      </c>
      <c r="U86" s="67">
        <f t="shared" si="55"/>
        <v>0</v>
      </c>
      <c r="V86" s="63">
        <f t="shared" si="6"/>
        <v>0</v>
      </c>
      <c r="W86" s="63">
        <f t="shared" si="7"/>
        <v>0</v>
      </c>
      <c r="X86" s="63">
        <f t="shared" si="8"/>
        <v>0</v>
      </c>
      <c r="Y86" s="63">
        <f t="shared" si="9"/>
        <v>0</v>
      </c>
      <c r="Z86" s="63">
        <f t="shared" si="10"/>
        <v>0</v>
      </c>
      <c r="AA86" s="8"/>
    </row>
    <row r="87" spans="1:27" s="9" customFormat="1" ht="21" customHeight="1" x14ac:dyDescent="0.25">
      <c r="A87" s="377"/>
      <c r="B87" s="8"/>
      <c r="C87" s="308"/>
      <c r="D87" s="12"/>
      <c r="E87" s="310"/>
      <c r="F87" s="310"/>
      <c r="G87" s="66"/>
      <c r="H87" s="66"/>
      <c r="I87" s="66"/>
      <c r="J87" s="8">
        <f t="shared" si="2"/>
        <v>0</v>
      </c>
      <c r="K87" s="12"/>
      <c r="L87" s="66"/>
      <c r="M87" s="8">
        <f t="shared" si="3"/>
        <v>0</v>
      </c>
      <c r="N87" s="66"/>
      <c r="O87" s="66"/>
      <c r="P87" s="8">
        <f t="shared" si="4"/>
        <v>18</v>
      </c>
      <c r="Q87" s="67">
        <f t="shared" si="55"/>
        <v>0</v>
      </c>
      <c r="R87" s="67">
        <f t="shared" si="55"/>
        <v>0</v>
      </c>
      <c r="S87" s="67">
        <f t="shared" si="55"/>
        <v>0</v>
      </c>
      <c r="T87" s="67">
        <f t="shared" si="55"/>
        <v>0</v>
      </c>
      <c r="U87" s="67">
        <f t="shared" si="55"/>
        <v>0</v>
      </c>
      <c r="V87" s="63">
        <f t="shared" si="6"/>
        <v>0</v>
      </c>
      <c r="W87" s="63">
        <f t="shared" si="7"/>
        <v>0</v>
      </c>
      <c r="X87" s="63">
        <f t="shared" si="8"/>
        <v>0</v>
      </c>
      <c r="Y87" s="63">
        <f t="shared" si="9"/>
        <v>0</v>
      </c>
      <c r="Z87" s="63">
        <f t="shared" si="10"/>
        <v>0</v>
      </c>
      <c r="AA87" s="8"/>
    </row>
    <row r="88" spans="1:27" s="222" customFormat="1" ht="21" customHeight="1" x14ac:dyDescent="0.25">
      <c r="A88" s="378"/>
      <c r="B88" s="8"/>
      <c r="C88" s="308"/>
      <c r="D88" s="105"/>
      <c r="E88" s="310"/>
      <c r="F88" s="310"/>
      <c r="G88" s="66"/>
      <c r="H88" s="66"/>
      <c r="I88" s="66"/>
      <c r="J88" s="8">
        <f t="shared" si="2"/>
        <v>0</v>
      </c>
      <c r="K88" s="105"/>
      <c r="L88" s="66"/>
      <c r="M88" s="8">
        <f t="shared" si="3"/>
        <v>0</v>
      </c>
      <c r="N88" s="66"/>
      <c r="O88" s="66"/>
      <c r="P88" s="8">
        <f t="shared" si="4"/>
        <v>18</v>
      </c>
      <c r="Q88" s="67">
        <f t="shared" si="55"/>
        <v>0</v>
      </c>
      <c r="R88" s="67">
        <f t="shared" si="55"/>
        <v>0</v>
      </c>
      <c r="S88" s="67">
        <f t="shared" si="55"/>
        <v>0</v>
      </c>
      <c r="T88" s="67">
        <f t="shared" si="55"/>
        <v>0</v>
      </c>
      <c r="U88" s="67">
        <f t="shared" si="55"/>
        <v>0</v>
      </c>
      <c r="V88" s="63">
        <f t="shared" si="6"/>
        <v>0</v>
      </c>
      <c r="W88" s="63">
        <f t="shared" si="7"/>
        <v>0</v>
      </c>
      <c r="X88" s="63">
        <f t="shared" si="8"/>
        <v>0</v>
      </c>
      <c r="Y88" s="63">
        <f t="shared" si="9"/>
        <v>0</v>
      </c>
      <c r="Z88" s="63">
        <f t="shared" si="10"/>
        <v>0</v>
      </c>
      <c r="AA88" s="105"/>
    </row>
    <row r="89" spans="1:27" s="9" customFormat="1" ht="21" customHeight="1" x14ac:dyDescent="0.25">
      <c r="A89" s="377"/>
      <c r="B89" s="8"/>
      <c r="C89" s="308"/>
      <c r="D89" s="12"/>
      <c r="E89" s="310"/>
      <c r="F89" s="310"/>
      <c r="G89" s="66"/>
      <c r="H89" s="66"/>
      <c r="I89" s="66"/>
      <c r="J89" s="8">
        <f t="shared" si="2"/>
        <v>0</v>
      </c>
      <c r="K89" s="12"/>
      <c r="L89" s="66"/>
      <c r="M89" s="8">
        <f t="shared" si="3"/>
        <v>0</v>
      </c>
      <c r="N89" s="66"/>
      <c r="O89" s="66"/>
      <c r="P89" s="8">
        <f t="shared" si="4"/>
        <v>18</v>
      </c>
      <c r="Q89" s="67">
        <f t="shared" si="55"/>
        <v>0</v>
      </c>
      <c r="R89" s="67">
        <f t="shared" si="55"/>
        <v>0</v>
      </c>
      <c r="S89" s="67">
        <f t="shared" si="55"/>
        <v>0</v>
      </c>
      <c r="T89" s="67">
        <f t="shared" si="55"/>
        <v>0</v>
      </c>
      <c r="U89" s="67">
        <f t="shared" si="55"/>
        <v>0</v>
      </c>
      <c r="V89" s="63">
        <f t="shared" si="6"/>
        <v>0</v>
      </c>
      <c r="W89" s="63">
        <f t="shared" si="7"/>
        <v>0</v>
      </c>
      <c r="X89" s="63">
        <f t="shared" si="8"/>
        <v>0</v>
      </c>
      <c r="Y89" s="63">
        <f t="shared" si="9"/>
        <v>0</v>
      </c>
      <c r="Z89" s="63">
        <f t="shared" si="10"/>
        <v>0</v>
      </c>
      <c r="AA89" s="8"/>
    </row>
    <row r="90" spans="1:27" s="9" customFormat="1" ht="21" customHeight="1" x14ac:dyDescent="0.25">
      <c r="A90" s="377"/>
      <c r="B90" s="8"/>
      <c r="C90" s="308"/>
      <c r="D90" s="12"/>
      <c r="E90" s="310"/>
      <c r="F90" s="310"/>
      <c r="G90" s="66"/>
      <c r="H90" s="66"/>
      <c r="I90" s="66"/>
      <c r="J90" s="8">
        <f t="shared" si="2"/>
        <v>0</v>
      </c>
      <c r="K90" s="12"/>
      <c r="L90" s="66"/>
      <c r="M90" s="8">
        <f t="shared" si="3"/>
        <v>0</v>
      </c>
      <c r="N90" s="66"/>
      <c r="O90" s="66"/>
      <c r="P90" s="8">
        <f t="shared" si="4"/>
        <v>18</v>
      </c>
      <c r="Q90" s="67">
        <f t="shared" si="55"/>
        <v>0</v>
      </c>
      <c r="R90" s="67">
        <f t="shared" si="55"/>
        <v>0</v>
      </c>
      <c r="S90" s="67">
        <f t="shared" si="55"/>
        <v>0</v>
      </c>
      <c r="T90" s="67">
        <f t="shared" si="55"/>
        <v>0</v>
      </c>
      <c r="U90" s="67">
        <f t="shared" si="55"/>
        <v>0</v>
      </c>
      <c r="V90" s="63">
        <f t="shared" si="6"/>
        <v>0</v>
      </c>
      <c r="W90" s="63">
        <f t="shared" si="7"/>
        <v>0</v>
      </c>
      <c r="X90" s="63">
        <f t="shared" si="8"/>
        <v>0</v>
      </c>
      <c r="Y90" s="63">
        <f t="shared" si="9"/>
        <v>0</v>
      </c>
      <c r="Z90" s="63">
        <f t="shared" si="10"/>
        <v>0</v>
      </c>
      <c r="AA90" s="8"/>
    </row>
    <row r="91" spans="1:27" s="9" customFormat="1" ht="21" customHeight="1" x14ac:dyDescent="0.25">
      <c r="A91" s="377"/>
      <c r="B91" s="8"/>
      <c r="C91" s="308"/>
      <c r="D91" s="12"/>
      <c r="E91" s="310"/>
      <c r="F91" s="310"/>
      <c r="G91" s="66"/>
      <c r="H91" s="66"/>
      <c r="I91" s="66"/>
      <c r="J91" s="8">
        <f t="shared" si="2"/>
        <v>0</v>
      </c>
      <c r="K91" s="12"/>
      <c r="L91" s="66"/>
      <c r="M91" s="8">
        <f t="shared" si="3"/>
        <v>0</v>
      </c>
      <c r="N91" s="66"/>
      <c r="O91" s="66"/>
      <c r="P91" s="8">
        <f t="shared" si="4"/>
        <v>18</v>
      </c>
      <c r="Q91" s="67">
        <f t="shared" si="55"/>
        <v>0</v>
      </c>
      <c r="R91" s="67">
        <f t="shared" si="55"/>
        <v>0</v>
      </c>
      <c r="S91" s="67">
        <f t="shared" si="55"/>
        <v>0</v>
      </c>
      <c r="T91" s="67">
        <f t="shared" si="55"/>
        <v>0</v>
      </c>
      <c r="U91" s="67">
        <f t="shared" si="55"/>
        <v>0</v>
      </c>
      <c r="V91" s="63">
        <f t="shared" si="6"/>
        <v>0</v>
      </c>
      <c r="W91" s="63">
        <f t="shared" si="7"/>
        <v>0</v>
      </c>
      <c r="X91" s="63">
        <f t="shared" si="8"/>
        <v>0</v>
      </c>
      <c r="Y91" s="63">
        <f t="shared" si="9"/>
        <v>0</v>
      </c>
      <c r="Z91" s="63">
        <f t="shared" si="10"/>
        <v>0</v>
      </c>
      <c r="AA91" s="8"/>
    </row>
    <row r="92" spans="1:27" s="9" customFormat="1" ht="21" customHeight="1" x14ac:dyDescent="0.25">
      <c r="A92" s="377"/>
      <c r="B92" s="8"/>
      <c r="C92" s="308"/>
      <c r="D92" s="12"/>
      <c r="E92" s="310"/>
      <c r="F92" s="310"/>
      <c r="G92" s="66"/>
      <c r="H92" s="66"/>
      <c r="I92" s="66"/>
      <c r="J92" s="8">
        <f t="shared" si="2"/>
        <v>0</v>
      </c>
      <c r="K92" s="12"/>
      <c r="L92" s="66"/>
      <c r="M92" s="8">
        <f t="shared" si="3"/>
        <v>0</v>
      </c>
      <c r="N92" s="66"/>
      <c r="O92" s="66"/>
      <c r="P92" s="8">
        <f t="shared" si="4"/>
        <v>18</v>
      </c>
      <c r="Q92" s="67">
        <f t="shared" si="55"/>
        <v>0</v>
      </c>
      <c r="R92" s="67">
        <f t="shared" si="55"/>
        <v>0</v>
      </c>
      <c r="S92" s="67">
        <f t="shared" si="55"/>
        <v>0</v>
      </c>
      <c r="T92" s="67">
        <f t="shared" si="55"/>
        <v>0</v>
      </c>
      <c r="U92" s="67">
        <f t="shared" si="55"/>
        <v>0</v>
      </c>
      <c r="V92" s="63">
        <f t="shared" si="6"/>
        <v>0</v>
      </c>
      <c r="W92" s="63">
        <f t="shared" si="7"/>
        <v>0</v>
      </c>
      <c r="X92" s="63">
        <f t="shared" si="8"/>
        <v>0</v>
      </c>
      <c r="Y92" s="63">
        <f t="shared" si="9"/>
        <v>0</v>
      </c>
      <c r="Z92" s="63">
        <f t="shared" si="10"/>
        <v>0</v>
      </c>
      <c r="AA92" s="8"/>
    </row>
    <row r="93" spans="1:27" s="9" customFormat="1" ht="21" customHeight="1" x14ac:dyDescent="0.25">
      <c r="A93" s="377"/>
      <c r="B93" s="8"/>
      <c r="C93" s="308"/>
      <c r="D93" s="12"/>
      <c r="E93" s="310"/>
      <c r="F93" s="310"/>
      <c r="G93" s="66"/>
      <c r="H93" s="66"/>
      <c r="I93" s="66"/>
      <c r="J93" s="8">
        <f t="shared" si="2"/>
        <v>0</v>
      </c>
      <c r="K93" s="12"/>
      <c r="L93" s="66"/>
      <c r="M93" s="8">
        <f t="shared" si="3"/>
        <v>0</v>
      </c>
      <c r="N93" s="66"/>
      <c r="O93" s="66"/>
      <c r="P93" s="8">
        <f t="shared" si="4"/>
        <v>18</v>
      </c>
      <c r="Q93" s="67">
        <f t="shared" si="55"/>
        <v>0</v>
      </c>
      <c r="R93" s="67">
        <f t="shared" si="55"/>
        <v>0</v>
      </c>
      <c r="S93" s="67">
        <f t="shared" si="55"/>
        <v>0</v>
      </c>
      <c r="T93" s="67">
        <f t="shared" si="55"/>
        <v>0</v>
      </c>
      <c r="U93" s="67">
        <f t="shared" si="55"/>
        <v>0</v>
      </c>
      <c r="V93" s="63">
        <f t="shared" si="6"/>
        <v>0</v>
      </c>
      <c r="W93" s="63">
        <f t="shared" si="7"/>
        <v>0</v>
      </c>
      <c r="X93" s="63">
        <f t="shared" si="8"/>
        <v>0</v>
      </c>
      <c r="Y93" s="63">
        <f t="shared" si="9"/>
        <v>0</v>
      </c>
      <c r="Z93" s="63">
        <f t="shared" si="10"/>
        <v>0</v>
      </c>
      <c r="AA93" s="8"/>
    </row>
    <row r="94" spans="1:27" s="9" customFormat="1" ht="21" customHeight="1" x14ac:dyDescent="0.25">
      <c r="A94" s="377"/>
      <c r="B94" s="8"/>
      <c r="C94" s="308"/>
      <c r="D94" s="12"/>
      <c r="E94" s="310"/>
      <c r="F94" s="310"/>
      <c r="G94" s="66"/>
      <c r="H94" s="66"/>
      <c r="I94" s="66"/>
      <c r="J94" s="8">
        <f t="shared" si="2"/>
        <v>0</v>
      </c>
      <c r="K94" s="12"/>
      <c r="L94" s="66"/>
      <c r="M94" s="8">
        <f t="shared" si="3"/>
        <v>0</v>
      </c>
      <c r="N94" s="66"/>
      <c r="O94" s="66"/>
      <c r="P94" s="8">
        <f t="shared" si="4"/>
        <v>18</v>
      </c>
      <c r="Q94" s="67">
        <f t="shared" si="55"/>
        <v>0</v>
      </c>
      <c r="R94" s="67">
        <f t="shared" si="55"/>
        <v>0</v>
      </c>
      <c r="S94" s="67">
        <f t="shared" si="55"/>
        <v>0</v>
      </c>
      <c r="T94" s="67">
        <f t="shared" si="55"/>
        <v>0</v>
      </c>
      <c r="U94" s="67">
        <f t="shared" si="55"/>
        <v>0</v>
      </c>
      <c r="V94" s="63">
        <f t="shared" si="6"/>
        <v>0</v>
      </c>
      <c r="W94" s="63">
        <f t="shared" si="7"/>
        <v>0</v>
      </c>
      <c r="X94" s="63">
        <f t="shared" si="8"/>
        <v>0</v>
      </c>
      <c r="Y94" s="63">
        <f t="shared" si="9"/>
        <v>0</v>
      </c>
      <c r="Z94" s="63">
        <f t="shared" si="10"/>
        <v>0</v>
      </c>
      <c r="AA94" s="8"/>
    </row>
    <row r="95" spans="1:27" s="9" customFormat="1" ht="21" customHeight="1" x14ac:dyDescent="0.25">
      <c r="A95" s="377"/>
      <c r="B95" s="8"/>
      <c r="C95" s="308"/>
      <c r="D95" s="12"/>
      <c r="E95" s="310"/>
      <c r="F95" s="310"/>
      <c r="G95" s="66"/>
      <c r="H95" s="66"/>
      <c r="I95" s="66"/>
      <c r="J95" s="8">
        <f t="shared" si="2"/>
        <v>0</v>
      </c>
      <c r="K95" s="12"/>
      <c r="L95" s="66"/>
      <c r="M95" s="8">
        <f t="shared" si="3"/>
        <v>0</v>
      </c>
      <c r="N95" s="66"/>
      <c r="O95" s="66"/>
      <c r="P95" s="8">
        <f t="shared" si="4"/>
        <v>18</v>
      </c>
      <c r="Q95" s="67">
        <f t="shared" si="55"/>
        <v>0</v>
      </c>
      <c r="R95" s="67">
        <f t="shared" si="55"/>
        <v>0</v>
      </c>
      <c r="S95" s="67">
        <f t="shared" si="55"/>
        <v>0</v>
      </c>
      <c r="T95" s="67">
        <f t="shared" si="55"/>
        <v>0</v>
      </c>
      <c r="U95" s="67">
        <f t="shared" si="55"/>
        <v>0</v>
      </c>
      <c r="V95" s="63">
        <f t="shared" si="6"/>
        <v>0</v>
      </c>
      <c r="W95" s="63">
        <f t="shared" si="7"/>
        <v>0</v>
      </c>
      <c r="X95" s="63">
        <f t="shared" si="8"/>
        <v>0</v>
      </c>
      <c r="Y95" s="63">
        <f t="shared" si="9"/>
        <v>0</v>
      </c>
      <c r="Z95" s="63">
        <f t="shared" si="10"/>
        <v>0</v>
      </c>
      <c r="AA95" s="8"/>
    </row>
    <row r="96" spans="1:27" s="9" customFormat="1" ht="21" customHeight="1" x14ac:dyDescent="0.25">
      <c r="A96" s="377"/>
      <c r="B96" s="8"/>
      <c r="C96" s="308"/>
      <c r="D96" s="12"/>
      <c r="E96" s="310"/>
      <c r="F96" s="310"/>
      <c r="G96" s="66"/>
      <c r="H96" s="66"/>
      <c r="I96" s="66"/>
      <c r="J96" s="8">
        <f t="shared" si="2"/>
        <v>0</v>
      </c>
      <c r="K96" s="12"/>
      <c r="L96" s="66"/>
      <c r="M96" s="8">
        <f t="shared" si="3"/>
        <v>0</v>
      </c>
      <c r="N96" s="66"/>
      <c r="O96" s="66"/>
      <c r="P96" s="8">
        <f t="shared" si="4"/>
        <v>18</v>
      </c>
      <c r="Q96" s="67">
        <f t="shared" si="55"/>
        <v>0</v>
      </c>
      <c r="R96" s="67">
        <f t="shared" si="55"/>
        <v>0</v>
      </c>
      <c r="S96" s="67">
        <f t="shared" si="55"/>
        <v>0</v>
      </c>
      <c r="T96" s="67">
        <f t="shared" si="55"/>
        <v>0</v>
      </c>
      <c r="U96" s="67">
        <f t="shared" si="55"/>
        <v>0</v>
      </c>
      <c r="V96" s="63">
        <f t="shared" si="6"/>
        <v>0</v>
      </c>
      <c r="W96" s="63">
        <f t="shared" si="7"/>
        <v>0</v>
      </c>
      <c r="X96" s="63">
        <f t="shared" si="8"/>
        <v>0</v>
      </c>
      <c r="Y96" s="63">
        <f t="shared" si="9"/>
        <v>0</v>
      </c>
      <c r="Z96" s="63">
        <f t="shared" si="10"/>
        <v>0</v>
      </c>
      <c r="AA96" s="8"/>
    </row>
    <row r="97" spans="1:27" s="9" customFormat="1" ht="21" customHeight="1" x14ac:dyDescent="0.25">
      <c r="A97" s="377"/>
      <c r="B97" s="8"/>
      <c r="C97" s="308"/>
      <c r="D97" s="12"/>
      <c r="E97" s="310"/>
      <c r="F97" s="310"/>
      <c r="G97" s="66"/>
      <c r="H97" s="66"/>
      <c r="I97" s="66"/>
      <c r="J97" s="8">
        <f t="shared" si="2"/>
        <v>0</v>
      </c>
      <c r="K97" s="12"/>
      <c r="L97" s="66"/>
      <c r="M97" s="8">
        <f t="shared" si="3"/>
        <v>0</v>
      </c>
      <c r="N97" s="66"/>
      <c r="O97" s="66"/>
      <c r="P97" s="8">
        <f t="shared" si="4"/>
        <v>18</v>
      </c>
      <c r="Q97" s="67">
        <f t="shared" si="55"/>
        <v>0</v>
      </c>
      <c r="R97" s="67">
        <f t="shared" si="55"/>
        <v>0</v>
      </c>
      <c r="S97" s="67">
        <f t="shared" si="55"/>
        <v>0</v>
      </c>
      <c r="T97" s="67">
        <f t="shared" si="55"/>
        <v>0</v>
      </c>
      <c r="U97" s="67">
        <f t="shared" si="55"/>
        <v>0</v>
      </c>
      <c r="V97" s="63">
        <f t="shared" si="6"/>
        <v>0</v>
      </c>
      <c r="W97" s="63">
        <f t="shared" si="7"/>
        <v>0</v>
      </c>
      <c r="X97" s="63">
        <f t="shared" si="8"/>
        <v>0</v>
      </c>
      <c r="Y97" s="63">
        <f t="shared" si="9"/>
        <v>0</v>
      </c>
      <c r="Z97" s="63">
        <f t="shared" si="10"/>
        <v>0</v>
      </c>
      <c r="AA97" s="8"/>
    </row>
    <row r="98" spans="1:27" s="9" customFormat="1" ht="21" customHeight="1" x14ac:dyDescent="0.25">
      <c r="A98" s="377"/>
      <c r="B98" s="8"/>
      <c r="C98" s="308"/>
      <c r="D98" s="12"/>
      <c r="E98" s="310"/>
      <c r="F98" s="310"/>
      <c r="G98" s="66"/>
      <c r="H98" s="66"/>
      <c r="I98" s="66"/>
      <c r="J98" s="8">
        <f t="shared" si="2"/>
        <v>0</v>
      </c>
      <c r="K98" s="12"/>
      <c r="L98" s="66"/>
      <c r="M98" s="8">
        <f t="shared" si="3"/>
        <v>0</v>
      </c>
      <c r="N98" s="66"/>
      <c r="O98" s="66"/>
      <c r="P98" s="8">
        <f t="shared" si="4"/>
        <v>18</v>
      </c>
      <c r="Q98" s="67">
        <f t="shared" si="55"/>
        <v>0</v>
      </c>
      <c r="R98" s="67">
        <f t="shared" si="55"/>
        <v>0</v>
      </c>
      <c r="S98" s="67">
        <f t="shared" si="55"/>
        <v>0</v>
      </c>
      <c r="T98" s="67">
        <f t="shared" si="55"/>
        <v>0</v>
      </c>
      <c r="U98" s="67">
        <f t="shared" si="55"/>
        <v>0</v>
      </c>
      <c r="V98" s="63">
        <f t="shared" si="6"/>
        <v>0</v>
      </c>
      <c r="W98" s="63">
        <f t="shared" si="7"/>
        <v>0</v>
      </c>
      <c r="X98" s="63">
        <f t="shared" si="8"/>
        <v>0</v>
      </c>
      <c r="Y98" s="63">
        <f t="shared" si="9"/>
        <v>0</v>
      </c>
      <c r="Z98" s="63">
        <f t="shared" si="10"/>
        <v>0</v>
      </c>
      <c r="AA98" s="8"/>
    </row>
    <row r="99" spans="1:27" s="9" customFormat="1" ht="21" customHeight="1" x14ac:dyDescent="0.25">
      <c r="A99" s="377"/>
      <c r="B99" s="8"/>
      <c r="C99" s="308"/>
      <c r="D99" s="12"/>
      <c r="E99" s="310"/>
      <c r="F99" s="310"/>
      <c r="G99" s="66"/>
      <c r="H99" s="66"/>
      <c r="I99" s="66"/>
      <c r="J99" s="8">
        <f t="shared" si="2"/>
        <v>0</v>
      </c>
      <c r="K99" s="12"/>
      <c r="L99" s="66"/>
      <c r="M99" s="8">
        <f t="shared" si="3"/>
        <v>0</v>
      </c>
      <c r="N99" s="66"/>
      <c r="O99" s="66"/>
      <c r="P99" s="8">
        <f t="shared" si="4"/>
        <v>18</v>
      </c>
      <c r="Q99" s="67">
        <f t="shared" si="55"/>
        <v>0</v>
      </c>
      <c r="R99" s="67">
        <f t="shared" si="55"/>
        <v>0</v>
      </c>
      <c r="S99" s="67">
        <f t="shared" si="55"/>
        <v>0</v>
      </c>
      <c r="T99" s="67">
        <f t="shared" si="55"/>
        <v>0</v>
      </c>
      <c r="U99" s="67">
        <f t="shared" si="55"/>
        <v>0</v>
      </c>
      <c r="V99" s="63">
        <f t="shared" si="6"/>
        <v>0</v>
      </c>
      <c r="W99" s="63">
        <f t="shared" si="7"/>
        <v>0</v>
      </c>
      <c r="X99" s="63">
        <f t="shared" si="8"/>
        <v>0</v>
      </c>
      <c r="Y99" s="63">
        <f t="shared" si="9"/>
        <v>0</v>
      </c>
      <c r="Z99" s="63">
        <f t="shared" si="10"/>
        <v>0</v>
      </c>
      <c r="AA99" s="8"/>
    </row>
    <row r="100" spans="1:27" s="9" customFormat="1" ht="21" customHeight="1" x14ac:dyDescent="0.25">
      <c r="A100" s="377"/>
      <c r="B100" s="8"/>
      <c r="C100" s="308"/>
      <c r="D100" s="12"/>
      <c r="E100" s="310"/>
      <c r="F100" s="310"/>
      <c r="G100" s="66"/>
      <c r="H100" s="66"/>
      <c r="I100" s="66"/>
      <c r="J100" s="8">
        <f t="shared" si="2"/>
        <v>0</v>
      </c>
      <c r="K100" s="12"/>
      <c r="L100" s="66"/>
      <c r="M100" s="8">
        <f t="shared" si="3"/>
        <v>0</v>
      </c>
      <c r="N100" s="66"/>
      <c r="O100" s="66"/>
      <c r="P100" s="8">
        <f t="shared" si="4"/>
        <v>18</v>
      </c>
      <c r="Q100" s="67">
        <f t="shared" si="55"/>
        <v>0</v>
      </c>
      <c r="R100" s="67">
        <f t="shared" si="55"/>
        <v>0</v>
      </c>
      <c r="S100" s="67">
        <f t="shared" si="55"/>
        <v>0</v>
      </c>
      <c r="T100" s="67">
        <f t="shared" si="55"/>
        <v>0</v>
      </c>
      <c r="U100" s="67">
        <f t="shared" si="55"/>
        <v>0</v>
      </c>
      <c r="V100" s="63">
        <f t="shared" si="6"/>
        <v>0</v>
      </c>
      <c r="W100" s="63">
        <f t="shared" si="7"/>
        <v>0</v>
      </c>
      <c r="X100" s="63">
        <f t="shared" si="8"/>
        <v>0</v>
      </c>
      <c r="Y100" s="63">
        <f t="shared" si="9"/>
        <v>0</v>
      </c>
      <c r="Z100" s="63">
        <f t="shared" si="10"/>
        <v>0</v>
      </c>
      <c r="AA100" s="8"/>
    </row>
    <row r="101" spans="1:27" s="9" customFormat="1" ht="21" customHeight="1" x14ac:dyDescent="0.25">
      <c r="A101" s="377"/>
      <c r="B101" s="8"/>
      <c r="C101" s="308"/>
      <c r="D101" s="12"/>
      <c r="E101" s="310"/>
      <c r="F101" s="310"/>
      <c r="G101" s="66"/>
      <c r="H101" s="66"/>
      <c r="I101" s="66"/>
      <c r="J101" s="8">
        <f t="shared" si="2"/>
        <v>0</v>
      </c>
      <c r="K101" s="12"/>
      <c r="L101" s="66"/>
      <c r="M101" s="8">
        <f t="shared" si="3"/>
        <v>0</v>
      </c>
      <c r="N101" s="66"/>
      <c r="O101" s="66"/>
      <c r="P101" s="8">
        <f t="shared" si="4"/>
        <v>18</v>
      </c>
      <c r="Q101" s="67">
        <f t="shared" si="55"/>
        <v>0</v>
      </c>
      <c r="R101" s="67">
        <f t="shared" si="55"/>
        <v>0</v>
      </c>
      <c r="S101" s="67">
        <f t="shared" si="55"/>
        <v>0</v>
      </c>
      <c r="T101" s="67">
        <f t="shared" si="55"/>
        <v>0</v>
      </c>
      <c r="U101" s="67">
        <f t="shared" si="55"/>
        <v>0</v>
      </c>
      <c r="V101" s="63">
        <f t="shared" si="6"/>
        <v>0</v>
      </c>
      <c r="W101" s="63">
        <f t="shared" si="7"/>
        <v>0</v>
      </c>
      <c r="X101" s="63">
        <f t="shared" si="8"/>
        <v>0</v>
      </c>
      <c r="Y101" s="63">
        <f t="shared" si="9"/>
        <v>0</v>
      </c>
      <c r="Z101" s="63">
        <f t="shared" si="10"/>
        <v>0</v>
      </c>
      <c r="AA101" s="8"/>
    </row>
    <row r="102" spans="1:27" s="9" customFormat="1" ht="21" customHeight="1" x14ac:dyDescent="0.25">
      <c r="A102" s="377"/>
      <c r="B102" s="8"/>
      <c r="C102" s="308"/>
      <c r="D102" s="12"/>
      <c r="E102" s="310"/>
      <c r="F102" s="310"/>
      <c r="G102" s="66"/>
      <c r="H102" s="66"/>
      <c r="I102" s="66"/>
      <c r="J102" s="8">
        <f t="shared" si="2"/>
        <v>0</v>
      </c>
      <c r="K102" s="12"/>
      <c r="L102" s="66"/>
      <c r="M102" s="8">
        <f t="shared" si="3"/>
        <v>0</v>
      </c>
      <c r="N102" s="66"/>
      <c r="O102" s="66"/>
      <c r="P102" s="8">
        <f t="shared" si="4"/>
        <v>18</v>
      </c>
      <c r="Q102" s="67">
        <f t="shared" si="55"/>
        <v>0</v>
      </c>
      <c r="R102" s="67">
        <f t="shared" si="55"/>
        <v>0</v>
      </c>
      <c r="S102" s="67">
        <f t="shared" si="55"/>
        <v>0</v>
      </c>
      <c r="T102" s="67">
        <f t="shared" si="55"/>
        <v>0</v>
      </c>
      <c r="U102" s="67">
        <f t="shared" si="55"/>
        <v>0</v>
      </c>
      <c r="V102" s="63">
        <f t="shared" si="6"/>
        <v>0</v>
      </c>
      <c r="W102" s="63">
        <f t="shared" si="7"/>
        <v>0</v>
      </c>
      <c r="X102" s="63">
        <f t="shared" si="8"/>
        <v>0</v>
      </c>
      <c r="Y102" s="63">
        <f t="shared" si="9"/>
        <v>0</v>
      </c>
      <c r="Z102" s="63">
        <f t="shared" si="10"/>
        <v>0</v>
      </c>
      <c r="AA102" s="8"/>
    </row>
    <row r="103" spans="1:27" s="9" customFormat="1" ht="21" customHeight="1" x14ac:dyDescent="0.25">
      <c r="A103" s="377"/>
      <c r="B103" s="8"/>
      <c r="C103" s="308"/>
      <c r="D103" s="12"/>
      <c r="E103" s="310"/>
      <c r="F103" s="310"/>
      <c r="G103" s="66"/>
      <c r="H103" s="66"/>
      <c r="I103" s="66"/>
      <c r="J103" s="8">
        <f t="shared" si="2"/>
        <v>0</v>
      </c>
      <c r="K103" s="12"/>
      <c r="L103" s="66"/>
      <c r="M103" s="8">
        <f t="shared" si="3"/>
        <v>0</v>
      </c>
      <c r="N103" s="66"/>
      <c r="O103" s="66"/>
      <c r="P103" s="8">
        <f t="shared" si="4"/>
        <v>18</v>
      </c>
      <c r="Q103" s="67">
        <f t="shared" si="55"/>
        <v>0</v>
      </c>
      <c r="R103" s="67">
        <f t="shared" si="55"/>
        <v>0</v>
      </c>
      <c r="S103" s="67">
        <f t="shared" si="55"/>
        <v>0</v>
      </c>
      <c r="T103" s="67">
        <f t="shared" si="55"/>
        <v>0</v>
      </c>
      <c r="U103" s="67">
        <f t="shared" si="55"/>
        <v>0</v>
      </c>
      <c r="V103" s="63">
        <f t="shared" si="6"/>
        <v>0</v>
      </c>
      <c r="W103" s="63">
        <f t="shared" si="7"/>
        <v>0</v>
      </c>
      <c r="X103" s="63">
        <f t="shared" si="8"/>
        <v>0</v>
      </c>
      <c r="Y103" s="63">
        <f t="shared" si="9"/>
        <v>0</v>
      </c>
      <c r="Z103" s="63">
        <f t="shared" si="10"/>
        <v>0</v>
      </c>
      <c r="AA103" s="8"/>
    </row>
    <row r="104" spans="1:27" s="9" customFormat="1" ht="21" customHeight="1" x14ac:dyDescent="0.25">
      <c r="A104" s="377"/>
      <c r="B104" s="8"/>
      <c r="C104" s="308"/>
      <c r="D104" s="12"/>
      <c r="E104" s="310"/>
      <c r="F104" s="310"/>
      <c r="G104" s="66"/>
      <c r="H104" s="66"/>
      <c r="I104" s="66"/>
      <c r="J104" s="8">
        <f t="shared" ref="J104:J167" si="56">+IF(D104=1,(G104-H104-I104),IF(D104=2,(G104-H104-I104),0))</f>
        <v>0</v>
      </c>
      <c r="K104" s="12"/>
      <c r="L104" s="66"/>
      <c r="M104" s="8">
        <f t="shared" si="3"/>
        <v>0</v>
      </c>
      <c r="N104" s="66"/>
      <c r="O104" s="66"/>
      <c r="P104" s="8">
        <f t="shared" si="4"/>
        <v>18</v>
      </c>
      <c r="Q104" s="67">
        <f t="shared" si="55"/>
        <v>0</v>
      </c>
      <c r="R104" s="67">
        <f t="shared" si="55"/>
        <v>0</v>
      </c>
      <c r="S104" s="67">
        <f t="shared" si="55"/>
        <v>0</v>
      </c>
      <c r="T104" s="67">
        <f t="shared" si="55"/>
        <v>0</v>
      </c>
      <c r="U104" s="67">
        <f t="shared" si="55"/>
        <v>0</v>
      </c>
      <c r="V104" s="63">
        <f t="shared" si="6"/>
        <v>0</v>
      </c>
      <c r="W104" s="63">
        <f t="shared" si="7"/>
        <v>0</v>
      </c>
      <c r="X104" s="63">
        <f t="shared" si="8"/>
        <v>0</v>
      </c>
      <c r="Y104" s="63">
        <f t="shared" si="9"/>
        <v>0</v>
      </c>
      <c r="Z104" s="63">
        <f t="shared" si="10"/>
        <v>0</v>
      </c>
      <c r="AA104" s="8"/>
    </row>
    <row r="105" spans="1:27" s="9" customFormat="1" ht="21" customHeight="1" x14ac:dyDescent="0.25">
      <c r="A105" s="377"/>
      <c r="B105" s="8"/>
      <c r="C105" s="308"/>
      <c r="D105" s="12"/>
      <c r="E105" s="310"/>
      <c r="F105" s="310"/>
      <c r="G105" s="66"/>
      <c r="H105" s="66"/>
      <c r="I105" s="66"/>
      <c r="J105" s="8">
        <f t="shared" si="56"/>
        <v>0</v>
      </c>
      <c r="K105" s="12"/>
      <c r="L105" s="66"/>
      <c r="M105" s="8">
        <f t="shared" ref="M105:M168" si="57">+L105*12</f>
        <v>0</v>
      </c>
      <c r="N105" s="66"/>
      <c r="O105" s="66"/>
      <c r="P105" s="8">
        <f t="shared" ref="P105:P168" si="58">+N105+O105+18</f>
        <v>18</v>
      </c>
      <c r="Q105" s="67">
        <f t="shared" ref="Q105:U136" si="59">IFERROR(IF(AND((Q$172-$P105)/$M105&gt;0,(Q$172-$P105)/$M105&lt;1),(Q$172-$P105)/$M105,IF((Q$172-$P105)/$M105&gt;0,1,0)),0)</f>
        <v>0</v>
      </c>
      <c r="R105" s="67">
        <f t="shared" si="59"/>
        <v>0</v>
      </c>
      <c r="S105" s="67">
        <f t="shared" si="59"/>
        <v>0</v>
      </c>
      <c r="T105" s="67">
        <f t="shared" si="59"/>
        <v>0</v>
      </c>
      <c r="U105" s="67">
        <f t="shared" si="59"/>
        <v>0</v>
      </c>
      <c r="V105" s="63">
        <f t="shared" ref="V105:V168" si="60">Q105*($G105-$H105)</f>
        <v>0</v>
      </c>
      <c r="W105" s="63">
        <f t="shared" ref="W105:W168" si="61">R105*($G105-$H105)-V105</f>
        <v>0</v>
      </c>
      <c r="X105" s="63">
        <f t="shared" ref="X105:X168" si="62">S105*($G105-$H105)-SUM(V105:W105)</f>
        <v>0</v>
      </c>
      <c r="Y105" s="63">
        <f t="shared" ref="Y105:Y168" si="63">T105*($G105-$H105)-SUM(V105:X105)</f>
        <v>0</v>
      </c>
      <c r="Z105" s="63">
        <f t="shared" ref="Z105:Z168" si="64">U105*($G105-$H105)-SUM(V105:Y105)</f>
        <v>0</v>
      </c>
      <c r="AA105" s="8"/>
    </row>
    <row r="106" spans="1:27" s="9" customFormat="1" ht="21" customHeight="1" x14ac:dyDescent="0.25">
      <c r="A106" s="377"/>
      <c r="B106" s="8"/>
      <c r="C106" s="308"/>
      <c r="D106" s="12"/>
      <c r="E106" s="310"/>
      <c r="F106" s="310"/>
      <c r="G106" s="66"/>
      <c r="H106" s="66"/>
      <c r="I106" s="66"/>
      <c r="J106" s="8">
        <f t="shared" si="56"/>
        <v>0</v>
      </c>
      <c r="K106" s="12"/>
      <c r="L106" s="66"/>
      <c r="M106" s="8">
        <f t="shared" si="57"/>
        <v>0</v>
      </c>
      <c r="N106" s="66"/>
      <c r="O106" s="66"/>
      <c r="P106" s="8">
        <f t="shared" si="58"/>
        <v>18</v>
      </c>
      <c r="Q106" s="67">
        <f t="shared" si="59"/>
        <v>0</v>
      </c>
      <c r="R106" s="67">
        <f t="shared" si="59"/>
        <v>0</v>
      </c>
      <c r="S106" s="67">
        <f t="shared" si="59"/>
        <v>0</v>
      </c>
      <c r="T106" s="67">
        <f t="shared" si="59"/>
        <v>0</v>
      </c>
      <c r="U106" s="67">
        <f t="shared" si="59"/>
        <v>0</v>
      </c>
      <c r="V106" s="63">
        <f t="shared" si="60"/>
        <v>0</v>
      </c>
      <c r="W106" s="63">
        <f t="shared" si="61"/>
        <v>0</v>
      </c>
      <c r="X106" s="63">
        <f t="shared" si="62"/>
        <v>0</v>
      </c>
      <c r="Y106" s="63">
        <f t="shared" si="63"/>
        <v>0</v>
      </c>
      <c r="Z106" s="63">
        <f t="shared" si="64"/>
        <v>0</v>
      </c>
      <c r="AA106" s="8"/>
    </row>
    <row r="107" spans="1:27" s="9" customFormat="1" ht="21" customHeight="1" x14ac:dyDescent="0.25">
      <c r="A107" s="377"/>
      <c r="B107" s="8"/>
      <c r="C107" s="308"/>
      <c r="D107" s="12"/>
      <c r="E107" s="310"/>
      <c r="F107" s="310"/>
      <c r="G107" s="66"/>
      <c r="H107" s="66"/>
      <c r="I107" s="66"/>
      <c r="J107" s="8">
        <f t="shared" si="56"/>
        <v>0</v>
      </c>
      <c r="K107" s="12"/>
      <c r="L107" s="66"/>
      <c r="M107" s="8">
        <f t="shared" si="57"/>
        <v>0</v>
      </c>
      <c r="N107" s="66"/>
      <c r="O107" s="66"/>
      <c r="P107" s="8">
        <f t="shared" si="58"/>
        <v>18</v>
      </c>
      <c r="Q107" s="67">
        <f t="shared" si="59"/>
        <v>0</v>
      </c>
      <c r="R107" s="67">
        <f t="shared" si="59"/>
        <v>0</v>
      </c>
      <c r="S107" s="67">
        <f t="shared" si="59"/>
        <v>0</v>
      </c>
      <c r="T107" s="67">
        <f t="shared" si="59"/>
        <v>0</v>
      </c>
      <c r="U107" s="67">
        <f t="shared" si="59"/>
        <v>0</v>
      </c>
      <c r="V107" s="63">
        <f t="shared" si="60"/>
        <v>0</v>
      </c>
      <c r="W107" s="63">
        <f t="shared" si="61"/>
        <v>0</v>
      </c>
      <c r="X107" s="63">
        <f t="shared" si="62"/>
        <v>0</v>
      </c>
      <c r="Y107" s="63">
        <f t="shared" si="63"/>
        <v>0</v>
      </c>
      <c r="Z107" s="63">
        <f t="shared" si="64"/>
        <v>0</v>
      </c>
      <c r="AA107" s="8"/>
    </row>
    <row r="108" spans="1:27" s="9" customFormat="1" ht="21" customHeight="1" x14ac:dyDescent="0.25">
      <c r="A108" s="377"/>
      <c r="B108" s="8"/>
      <c r="C108" s="308"/>
      <c r="D108" s="12"/>
      <c r="E108" s="310"/>
      <c r="F108" s="310"/>
      <c r="G108" s="66"/>
      <c r="H108" s="66"/>
      <c r="I108" s="66"/>
      <c r="J108" s="8">
        <f t="shared" si="56"/>
        <v>0</v>
      </c>
      <c r="K108" s="12"/>
      <c r="L108" s="66"/>
      <c r="M108" s="8">
        <f t="shared" si="57"/>
        <v>0</v>
      </c>
      <c r="N108" s="66"/>
      <c r="O108" s="66"/>
      <c r="P108" s="8">
        <f t="shared" si="58"/>
        <v>18</v>
      </c>
      <c r="Q108" s="67">
        <f t="shared" si="59"/>
        <v>0</v>
      </c>
      <c r="R108" s="67">
        <f t="shared" si="59"/>
        <v>0</v>
      </c>
      <c r="S108" s="67">
        <f t="shared" si="59"/>
        <v>0</v>
      </c>
      <c r="T108" s="67">
        <f t="shared" si="59"/>
        <v>0</v>
      </c>
      <c r="U108" s="67">
        <f t="shared" si="59"/>
        <v>0</v>
      </c>
      <c r="V108" s="63">
        <f t="shared" si="60"/>
        <v>0</v>
      </c>
      <c r="W108" s="63">
        <f t="shared" si="61"/>
        <v>0</v>
      </c>
      <c r="X108" s="63">
        <f t="shared" si="62"/>
        <v>0</v>
      </c>
      <c r="Y108" s="63">
        <f t="shared" si="63"/>
        <v>0</v>
      </c>
      <c r="Z108" s="63">
        <f t="shared" si="64"/>
        <v>0</v>
      </c>
      <c r="AA108" s="8"/>
    </row>
    <row r="109" spans="1:27" s="222" customFormat="1" ht="21" customHeight="1" x14ac:dyDescent="0.25">
      <c r="A109" s="378"/>
      <c r="B109" s="105"/>
      <c r="C109" s="308"/>
      <c r="D109" s="105"/>
      <c r="E109" s="310"/>
      <c r="F109" s="310"/>
      <c r="G109" s="66"/>
      <c r="H109" s="66"/>
      <c r="I109" s="66"/>
      <c r="J109" s="8">
        <f t="shared" si="56"/>
        <v>0</v>
      </c>
      <c r="K109" s="105"/>
      <c r="L109" s="66"/>
      <c r="M109" s="8">
        <f t="shared" si="57"/>
        <v>0</v>
      </c>
      <c r="N109" s="66"/>
      <c r="O109" s="66"/>
      <c r="P109" s="8">
        <f t="shared" si="58"/>
        <v>18</v>
      </c>
      <c r="Q109" s="67">
        <f t="shared" si="59"/>
        <v>0</v>
      </c>
      <c r="R109" s="67">
        <f t="shared" si="59"/>
        <v>0</v>
      </c>
      <c r="S109" s="67">
        <f t="shared" si="59"/>
        <v>0</v>
      </c>
      <c r="T109" s="67">
        <f t="shared" si="59"/>
        <v>0</v>
      </c>
      <c r="U109" s="67">
        <f t="shared" si="59"/>
        <v>0</v>
      </c>
      <c r="V109" s="63">
        <f t="shared" si="60"/>
        <v>0</v>
      </c>
      <c r="W109" s="63">
        <f t="shared" si="61"/>
        <v>0</v>
      </c>
      <c r="X109" s="63">
        <f t="shared" si="62"/>
        <v>0</v>
      </c>
      <c r="Y109" s="63">
        <f t="shared" si="63"/>
        <v>0</v>
      </c>
      <c r="Z109" s="63">
        <f t="shared" si="64"/>
        <v>0</v>
      </c>
      <c r="AA109" s="105"/>
    </row>
    <row r="110" spans="1:27" s="222" customFormat="1" ht="21" customHeight="1" x14ac:dyDescent="0.25">
      <c r="A110" s="378"/>
      <c r="B110" s="105"/>
      <c r="C110" s="308"/>
      <c r="D110" s="105"/>
      <c r="E110" s="310"/>
      <c r="F110" s="310"/>
      <c r="G110" s="66"/>
      <c r="H110" s="66"/>
      <c r="I110" s="66"/>
      <c r="J110" s="8">
        <f t="shared" si="56"/>
        <v>0</v>
      </c>
      <c r="K110" s="105"/>
      <c r="L110" s="66"/>
      <c r="M110" s="8">
        <f t="shared" si="57"/>
        <v>0</v>
      </c>
      <c r="N110" s="66"/>
      <c r="O110" s="66"/>
      <c r="P110" s="8">
        <f t="shared" si="58"/>
        <v>18</v>
      </c>
      <c r="Q110" s="67">
        <f t="shared" si="59"/>
        <v>0</v>
      </c>
      <c r="R110" s="67">
        <f t="shared" si="59"/>
        <v>0</v>
      </c>
      <c r="S110" s="67">
        <f t="shared" si="59"/>
        <v>0</v>
      </c>
      <c r="T110" s="67">
        <f t="shared" si="59"/>
        <v>0</v>
      </c>
      <c r="U110" s="67">
        <f t="shared" si="59"/>
        <v>0</v>
      </c>
      <c r="V110" s="63">
        <f t="shared" si="60"/>
        <v>0</v>
      </c>
      <c r="W110" s="63">
        <f t="shared" si="61"/>
        <v>0</v>
      </c>
      <c r="X110" s="63">
        <f t="shared" si="62"/>
        <v>0</v>
      </c>
      <c r="Y110" s="63">
        <f t="shared" si="63"/>
        <v>0</v>
      </c>
      <c r="Z110" s="63">
        <f t="shared" si="64"/>
        <v>0</v>
      </c>
      <c r="AA110" s="105"/>
    </row>
    <row r="111" spans="1:27" s="222" customFormat="1" ht="21" customHeight="1" x14ac:dyDescent="0.25">
      <c r="A111" s="378"/>
      <c r="B111" s="105"/>
      <c r="C111" s="308"/>
      <c r="D111" s="105"/>
      <c r="E111" s="310"/>
      <c r="F111" s="310"/>
      <c r="G111" s="66"/>
      <c r="H111" s="66"/>
      <c r="I111" s="66"/>
      <c r="J111" s="8">
        <f t="shared" si="56"/>
        <v>0</v>
      </c>
      <c r="K111" s="105"/>
      <c r="L111" s="66"/>
      <c r="M111" s="8">
        <f t="shared" si="57"/>
        <v>0</v>
      </c>
      <c r="N111" s="66"/>
      <c r="O111" s="66"/>
      <c r="P111" s="8">
        <f t="shared" si="58"/>
        <v>18</v>
      </c>
      <c r="Q111" s="67">
        <f t="shared" si="59"/>
        <v>0</v>
      </c>
      <c r="R111" s="67">
        <f t="shared" si="59"/>
        <v>0</v>
      </c>
      <c r="S111" s="67">
        <f t="shared" si="59"/>
        <v>0</v>
      </c>
      <c r="T111" s="67">
        <f t="shared" si="59"/>
        <v>0</v>
      </c>
      <c r="U111" s="67">
        <f t="shared" si="59"/>
        <v>0</v>
      </c>
      <c r="V111" s="63">
        <f t="shared" si="60"/>
        <v>0</v>
      </c>
      <c r="W111" s="63">
        <f t="shared" si="61"/>
        <v>0</v>
      </c>
      <c r="X111" s="63">
        <f t="shared" si="62"/>
        <v>0</v>
      </c>
      <c r="Y111" s="63">
        <f t="shared" si="63"/>
        <v>0</v>
      </c>
      <c r="Z111" s="63">
        <f t="shared" si="64"/>
        <v>0</v>
      </c>
      <c r="AA111" s="105"/>
    </row>
    <row r="112" spans="1:27" s="222" customFormat="1" ht="21" customHeight="1" x14ac:dyDescent="0.25">
      <c r="A112" s="378"/>
      <c r="B112" s="105"/>
      <c r="C112" s="308"/>
      <c r="D112" s="105"/>
      <c r="E112" s="310"/>
      <c r="F112" s="310"/>
      <c r="G112" s="66"/>
      <c r="H112" s="66"/>
      <c r="I112" s="66"/>
      <c r="J112" s="8">
        <f t="shared" si="56"/>
        <v>0</v>
      </c>
      <c r="K112" s="105"/>
      <c r="L112" s="66"/>
      <c r="M112" s="8">
        <f t="shared" si="57"/>
        <v>0</v>
      </c>
      <c r="N112" s="66"/>
      <c r="O112" s="66"/>
      <c r="P112" s="8">
        <f t="shared" si="58"/>
        <v>18</v>
      </c>
      <c r="Q112" s="67">
        <f t="shared" si="59"/>
        <v>0</v>
      </c>
      <c r="R112" s="67">
        <f t="shared" si="59"/>
        <v>0</v>
      </c>
      <c r="S112" s="67">
        <f t="shared" si="59"/>
        <v>0</v>
      </c>
      <c r="T112" s="67">
        <f t="shared" si="59"/>
        <v>0</v>
      </c>
      <c r="U112" s="67">
        <f t="shared" si="59"/>
        <v>0</v>
      </c>
      <c r="V112" s="63">
        <f t="shared" si="60"/>
        <v>0</v>
      </c>
      <c r="W112" s="63">
        <f t="shared" si="61"/>
        <v>0</v>
      </c>
      <c r="X112" s="63">
        <f t="shared" si="62"/>
        <v>0</v>
      </c>
      <c r="Y112" s="63">
        <f t="shared" si="63"/>
        <v>0</v>
      </c>
      <c r="Z112" s="63">
        <f t="shared" si="64"/>
        <v>0</v>
      </c>
      <c r="AA112" s="105"/>
    </row>
    <row r="113" spans="1:27" s="222" customFormat="1" ht="21" customHeight="1" x14ac:dyDescent="0.25">
      <c r="A113" s="378"/>
      <c r="B113" s="105"/>
      <c r="C113" s="308"/>
      <c r="D113" s="105"/>
      <c r="E113" s="310"/>
      <c r="F113" s="310"/>
      <c r="G113" s="66"/>
      <c r="H113" s="66"/>
      <c r="I113" s="66"/>
      <c r="J113" s="8">
        <f t="shared" si="56"/>
        <v>0</v>
      </c>
      <c r="K113" s="105"/>
      <c r="L113" s="66"/>
      <c r="M113" s="8">
        <f t="shared" si="57"/>
        <v>0</v>
      </c>
      <c r="N113" s="66"/>
      <c r="O113" s="66"/>
      <c r="P113" s="8">
        <f t="shared" si="58"/>
        <v>18</v>
      </c>
      <c r="Q113" s="67">
        <f t="shared" si="59"/>
        <v>0</v>
      </c>
      <c r="R113" s="67">
        <f t="shared" si="59"/>
        <v>0</v>
      </c>
      <c r="S113" s="67">
        <f t="shared" si="59"/>
        <v>0</v>
      </c>
      <c r="T113" s="67">
        <f t="shared" si="59"/>
        <v>0</v>
      </c>
      <c r="U113" s="67">
        <f t="shared" si="59"/>
        <v>0</v>
      </c>
      <c r="V113" s="63">
        <f t="shared" si="60"/>
        <v>0</v>
      </c>
      <c r="W113" s="63">
        <f t="shared" si="61"/>
        <v>0</v>
      </c>
      <c r="X113" s="63">
        <f t="shared" si="62"/>
        <v>0</v>
      </c>
      <c r="Y113" s="63">
        <f t="shared" si="63"/>
        <v>0</v>
      </c>
      <c r="Z113" s="63">
        <f t="shared" si="64"/>
        <v>0</v>
      </c>
      <c r="AA113" s="105"/>
    </row>
    <row r="114" spans="1:27" s="222" customFormat="1" ht="21" customHeight="1" x14ac:dyDescent="0.25">
      <c r="A114" s="378"/>
      <c r="B114" s="105"/>
      <c r="C114" s="308"/>
      <c r="D114" s="105"/>
      <c r="E114" s="310"/>
      <c r="F114" s="310"/>
      <c r="G114" s="66"/>
      <c r="H114" s="66"/>
      <c r="I114" s="66"/>
      <c r="J114" s="8">
        <f t="shared" si="56"/>
        <v>0</v>
      </c>
      <c r="K114" s="105"/>
      <c r="L114" s="66"/>
      <c r="M114" s="8">
        <f t="shared" si="57"/>
        <v>0</v>
      </c>
      <c r="N114" s="66"/>
      <c r="O114" s="66"/>
      <c r="P114" s="8">
        <f t="shared" si="58"/>
        <v>18</v>
      </c>
      <c r="Q114" s="67">
        <f t="shared" si="59"/>
        <v>0</v>
      </c>
      <c r="R114" s="67">
        <f t="shared" si="59"/>
        <v>0</v>
      </c>
      <c r="S114" s="67">
        <f t="shared" si="59"/>
        <v>0</v>
      </c>
      <c r="T114" s="67">
        <f t="shared" si="59"/>
        <v>0</v>
      </c>
      <c r="U114" s="67">
        <f t="shared" si="59"/>
        <v>0</v>
      </c>
      <c r="V114" s="63">
        <f t="shared" si="60"/>
        <v>0</v>
      </c>
      <c r="W114" s="63">
        <f t="shared" si="61"/>
        <v>0</v>
      </c>
      <c r="X114" s="63">
        <f t="shared" si="62"/>
        <v>0</v>
      </c>
      <c r="Y114" s="63">
        <f t="shared" si="63"/>
        <v>0</v>
      </c>
      <c r="Z114" s="63">
        <f t="shared" si="64"/>
        <v>0</v>
      </c>
      <c r="AA114" s="105"/>
    </row>
    <row r="115" spans="1:27" s="9" customFormat="1" ht="21" customHeight="1" x14ac:dyDescent="0.25">
      <c r="A115" s="377"/>
      <c r="B115" s="8"/>
      <c r="C115" s="308"/>
      <c r="D115" s="12"/>
      <c r="E115" s="310"/>
      <c r="F115" s="310"/>
      <c r="G115" s="66"/>
      <c r="H115" s="66"/>
      <c r="I115" s="66"/>
      <c r="J115" s="8">
        <f t="shared" si="56"/>
        <v>0</v>
      </c>
      <c r="K115" s="12"/>
      <c r="L115" s="66"/>
      <c r="M115" s="8">
        <f t="shared" si="57"/>
        <v>0</v>
      </c>
      <c r="N115" s="66"/>
      <c r="O115" s="66"/>
      <c r="P115" s="8">
        <f t="shared" si="58"/>
        <v>18</v>
      </c>
      <c r="Q115" s="67">
        <f t="shared" si="59"/>
        <v>0</v>
      </c>
      <c r="R115" s="67">
        <f t="shared" si="59"/>
        <v>0</v>
      </c>
      <c r="S115" s="67">
        <f t="shared" si="59"/>
        <v>0</v>
      </c>
      <c r="T115" s="67">
        <f t="shared" si="59"/>
        <v>0</v>
      </c>
      <c r="U115" s="67">
        <f t="shared" si="59"/>
        <v>0</v>
      </c>
      <c r="V115" s="63">
        <f t="shared" si="60"/>
        <v>0</v>
      </c>
      <c r="W115" s="63">
        <f t="shared" si="61"/>
        <v>0</v>
      </c>
      <c r="X115" s="63">
        <f t="shared" si="62"/>
        <v>0</v>
      </c>
      <c r="Y115" s="63">
        <f t="shared" si="63"/>
        <v>0</v>
      </c>
      <c r="Z115" s="63">
        <f t="shared" si="64"/>
        <v>0</v>
      </c>
      <c r="AA115" s="8"/>
    </row>
    <row r="116" spans="1:27" s="9" customFormat="1" ht="21" customHeight="1" x14ac:dyDescent="0.25">
      <c r="A116" s="377"/>
      <c r="B116" s="8"/>
      <c r="C116" s="308"/>
      <c r="D116" s="12"/>
      <c r="E116" s="310"/>
      <c r="F116" s="310"/>
      <c r="G116" s="66"/>
      <c r="H116" s="66"/>
      <c r="I116" s="66"/>
      <c r="J116" s="8">
        <f t="shared" si="56"/>
        <v>0</v>
      </c>
      <c r="K116" s="12"/>
      <c r="L116" s="66"/>
      <c r="M116" s="8">
        <f t="shared" si="57"/>
        <v>0</v>
      </c>
      <c r="N116" s="66"/>
      <c r="O116" s="66"/>
      <c r="P116" s="8">
        <f t="shared" si="58"/>
        <v>18</v>
      </c>
      <c r="Q116" s="67">
        <f t="shared" si="59"/>
        <v>0</v>
      </c>
      <c r="R116" s="67">
        <f t="shared" si="59"/>
        <v>0</v>
      </c>
      <c r="S116" s="67">
        <f t="shared" si="59"/>
        <v>0</v>
      </c>
      <c r="T116" s="67">
        <f t="shared" si="59"/>
        <v>0</v>
      </c>
      <c r="U116" s="67">
        <f t="shared" si="59"/>
        <v>0</v>
      </c>
      <c r="V116" s="63">
        <f t="shared" si="60"/>
        <v>0</v>
      </c>
      <c r="W116" s="63">
        <f t="shared" si="61"/>
        <v>0</v>
      </c>
      <c r="X116" s="63">
        <f t="shared" si="62"/>
        <v>0</v>
      </c>
      <c r="Y116" s="63">
        <f t="shared" si="63"/>
        <v>0</v>
      </c>
      <c r="Z116" s="63">
        <f t="shared" si="64"/>
        <v>0</v>
      </c>
      <c r="AA116" s="8"/>
    </row>
    <row r="117" spans="1:27" s="9" customFormat="1" ht="21" customHeight="1" x14ac:dyDescent="0.25">
      <c r="A117" s="377"/>
      <c r="B117" s="8"/>
      <c r="C117" s="308"/>
      <c r="D117" s="12"/>
      <c r="E117" s="310"/>
      <c r="F117" s="310"/>
      <c r="G117" s="66"/>
      <c r="H117" s="66"/>
      <c r="I117" s="66"/>
      <c r="J117" s="8">
        <f t="shared" si="56"/>
        <v>0</v>
      </c>
      <c r="K117" s="12"/>
      <c r="L117" s="66"/>
      <c r="M117" s="8">
        <f t="shared" si="57"/>
        <v>0</v>
      </c>
      <c r="N117" s="66"/>
      <c r="O117" s="66"/>
      <c r="P117" s="8">
        <f t="shared" si="58"/>
        <v>18</v>
      </c>
      <c r="Q117" s="67">
        <f t="shared" si="59"/>
        <v>0</v>
      </c>
      <c r="R117" s="67">
        <f t="shared" si="59"/>
        <v>0</v>
      </c>
      <c r="S117" s="67">
        <f t="shared" si="59"/>
        <v>0</v>
      </c>
      <c r="T117" s="67">
        <f t="shared" si="59"/>
        <v>0</v>
      </c>
      <c r="U117" s="67">
        <f t="shared" si="59"/>
        <v>0</v>
      </c>
      <c r="V117" s="63">
        <f t="shared" si="60"/>
        <v>0</v>
      </c>
      <c r="W117" s="63">
        <f t="shared" si="61"/>
        <v>0</v>
      </c>
      <c r="X117" s="63">
        <f t="shared" si="62"/>
        <v>0</v>
      </c>
      <c r="Y117" s="63">
        <f t="shared" si="63"/>
        <v>0</v>
      </c>
      <c r="Z117" s="63">
        <f t="shared" si="64"/>
        <v>0</v>
      </c>
      <c r="AA117" s="8"/>
    </row>
    <row r="118" spans="1:27" s="9" customFormat="1" ht="21" customHeight="1" x14ac:dyDescent="0.25">
      <c r="A118" s="377"/>
      <c r="B118" s="8"/>
      <c r="C118" s="308"/>
      <c r="D118" s="12"/>
      <c r="E118" s="310"/>
      <c r="F118" s="310"/>
      <c r="G118" s="66"/>
      <c r="H118" s="66"/>
      <c r="I118" s="66"/>
      <c r="J118" s="8">
        <f t="shared" si="56"/>
        <v>0</v>
      </c>
      <c r="K118" s="12"/>
      <c r="L118" s="66"/>
      <c r="M118" s="8">
        <f t="shared" si="57"/>
        <v>0</v>
      </c>
      <c r="N118" s="66"/>
      <c r="O118" s="66"/>
      <c r="P118" s="8">
        <f t="shared" si="58"/>
        <v>18</v>
      </c>
      <c r="Q118" s="67">
        <f t="shared" si="59"/>
        <v>0</v>
      </c>
      <c r="R118" s="67">
        <f t="shared" si="59"/>
        <v>0</v>
      </c>
      <c r="S118" s="67">
        <f t="shared" si="59"/>
        <v>0</v>
      </c>
      <c r="T118" s="67">
        <f t="shared" si="59"/>
        <v>0</v>
      </c>
      <c r="U118" s="67">
        <f t="shared" si="59"/>
        <v>0</v>
      </c>
      <c r="V118" s="63">
        <f t="shared" si="60"/>
        <v>0</v>
      </c>
      <c r="W118" s="63">
        <f t="shared" si="61"/>
        <v>0</v>
      </c>
      <c r="X118" s="63">
        <f t="shared" si="62"/>
        <v>0</v>
      </c>
      <c r="Y118" s="63">
        <f t="shared" si="63"/>
        <v>0</v>
      </c>
      <c r="Z118" s="63">
        <f t="shared" si="64"/>
        <v>0</v>
      </c>
      <c r="AA118" s="8"/>
    </row>
    <row r="119" spans="1:27" s="222" customFormat="1" ht="21" customHeight="1" x14ac:dyDescent="0.25">
      <c r="A119" s="378"/>
      <c r="B119" s="105"/>
      <c r="C119" s="308"/>
      <c r="D119" s="105"/>
      <c r="E119" s="310"/>
      <c r="F119" s="310"/>
      <c r="G119" s="66"/>
      <c r="H119" s="66"/>
      <c r="I119" s="66"/>
      <c r="J119" s="8">
        <f t="shared" si="56"/>
        <v>0</v>
      </c>
      <c r="K119" s="105"/>
      <c r="L119" s="66"/>
      <c r="M119" s="8">
        <f t="shared" si="57"/>
        <v>0</v>
      </c>
      <c r="N119" s="66"/>
      <c r="O119" s="66"/>
      <c r="P119" s="8">
        <f t="shared" si="58"/>
        <v>18</v>
      </c>
      <c r="Q119" s="67">
        <f t="shared" si="59"/>
        <v>0</v>
      </c>
      <c r="R119" s="67">
        <f t="shared" si="59"/>
        <v>0</v>
      </c>
      <c r="S119" s="67">
        <f t="shared" si="59"/>
        <v>0</v>
      </c>
      <c r="T119" s="67">
        <f t="shared" si="59"/>
        <v>0</v>
      </c>
      <c r="U119" s="67">
        <f t="shared" si="59"/>
        <v>0</v>
      </c>
      <c r="V119" s="63">
        <f t="shared" si="60"/>
        <v>0</v>
      </c>
      <c r="W119" s="63">
        <f t="shared" si="61"/>
        <v>0</v>
      </c>
      <c r="X119" s="63">
        <f t="shared" si="62"/>
        <v>0</v>
      </c>
      <c r="Y119" s="63">
        <f t="shared" si="63"/>
        <v>0</v>
      </c>
      <c r="Z119" s="63">
        <f t="shared" si="64"/>
        <v>0</v>
      </c>
      <c r="AA119" s="105"/>
    </row>
    <row r="120" spans="1:27" s="9" customFormat="1" ht="21" customHeight="1" x14ac:dyDescent="0.25">
      <c r="A120" s="377"/>
      <c r="B120" s="8"/>
      <c r="C120" s="308"/>
      <c r="D120" s="12"/>
      <c r="E120" s="310"/>
      <c r="F120" s="310"/>
      <c r="G120" s="66"/>
      <c r="H120" s="66"/>
      <c r="I120" s="66"/>
      <c r="J120" s="8">
        <f t="shared" si="56"/>
        <v>0</v>
      </c>
      <c r="K120" s="12"/>
      <c r="L120" s="66"/>
      <c r="M120" s="8">
        <f t="shared" si="57"/>
        <v>0</v>
      </c>
      <c r="N120" s="66"/>
      <c r="O120" s="66"/>
      <c r="P120" s="8">
        <f t="shared" si="58"/>
        <v>18</v>
      </c>
      <c r="Q120" s="67">
        <f t="shared" si="59"/>
        <v>0</v>
      </c>
      <c r="R120" s="67">
        <f t="shared" si="59"/>
        <v>0</v>
      </c>
      <c r="S120" s="67">
        <f t="shared" si="59"/>
        <v>0</v>
      </c>
      <c r="T120" s="67">
        <f t="shared" si="59"/>
        <v>0</v>
      </c>
      <c r="U120" s="67">
        <f t="shared" si="59"/>
        <v>0</v>
      </c>
      <c r="V120" s="63">
        <f t="shared" si="60"/>
        <v>0</v>
      </c>
      <c r="W120" s="63">
        <f t="shared" si="61"/>
        <v>0</v>
      </c>
      <c r="X120" s="63">
        <f t="shared" si="62"/>
        <v>0</v>
      </c>
      <c r="Y120" s="63">
        <f t="shared" si="63"/>
        <v>0</v>
      </c>
      <c r="Z120" s="63">
        <f t="shared" si="64"/>
        <v>0</v>
      </c>
      <c r="AA120" s="8"/>
    </row>
    <row r="121" spans="1:27" s="9" customFormat="1" ht="21" customHeight="1" x14ac:dyDescent="0.25">
      <c r="A121" s="377"/>
      <c r="B121" s="8"/>
      <c r="C121" s="308"/>
      <c r="D121" s="12"/>
      <c r="E121" s="310"/>
      <c r="F121" s="310"/>
      <c r="G121" s="66"/>
      <c r="H121" s="66"/>
      <c r="I121" s="66"/>
      <c r="J121" s="8">
        <f t="shared" si="56"/>
        <v>0</v>
      </c>
      <c r="K121" s="12"/>
      <c r="L121" s="66"/>
      <c r="M121" s="8">
        <f t="shared" si="57"/>
        <v>0</v>
      </c>
      <c r="N121" s="66"/>
      <c r="O121" s="66"/>
      <c r="P121" s="8">
        <f t="shared" si="58"/>
        <v>18</v>
      </c>
      <c r="Q121" s="67">
        <f t="shared" si="59"/>
        <v>0</v>
      </c>
      <c r="R121" s="67">
        <f t="shared" si="59"/>
        <v>0</v>
      </c>
      <c r="S121" s="67">
        <f t="shared" si="59"/>
        <v>0</v>
      </c>
      <c r="T121" s="67">
        <f t="shared" si="59"/>
        <v>0</v>
      </c>
      <c r="U121" s="67">
        <f t="shared" si="59"/>
        <v>0</v>
      </c>
      <c r="V121" s="63">
        <f t="shared" si="60"/>
        <v>0</v>
      </c>
      <c r="W121" s="63">
        <f t="shared" si="61"/>
        <v>0</v>
      </c>
      <c r="X121" s="63">
        <f t="shared" si="62"/>
        <v>0</v>
      </c>
      <c r="Y121" s="63">
        <f t="shared" si="63"/>
        <v>0</v>
      </c>
      <c r="Z121" s="63">
        <f t="shared" si="64"/>
        <v>0</v>
      </c>
      <c r="AA121" s="8"/>
    </row>
    <row r="122" spans="1:27" s="9" customFormat="1" ht="21" customHeight="1" x14ac:dyDescent="0.25">
      <c r="A122" s="377"/>
      <c r="B122" s="8"/>
      <c r="C122" s="308"/>
      <c r="D122" s="12"/>
      <c r="E122" s="310"/>
      <c r="F122" s="310"/>
      <c r="G122" s="66"/>
      <c r="H122" s="66"/>
      <c r="I122" s="66"/>
      <c r="J122" s="8">
        <f t="shared" si="56"/>
        <v>0</v>
      </c>
      <c r="K122" s="12"/>
      <c r="L122" s="66"/>
      <c r="M122" s="8">
        <f t="shared" si="57"/>
        <v>0</v>
      </c>
      <c r="N122" s="66"/>
      <c r="O122" s="66"/>
      <c r="P122" s="8">
        <f t="shared" si="58"/>
        <v>18</v>
      </c>
      <c r="Q122" s="67">
        <f t="shared" si="59"/>
        <v>0</v>
      </c>
      <c r="R122" s="67">
        <f t="shared" si="59"/>
        <v>0</v>
      </c>
      <c r="S122" s="67">
        <f t="shared" si="59"/>
        <v>0</v>
      </c>
      <c r="T122" s="67">
        <f t="shared" si="59"/>
        <v>0</v>
      </c>
      <c r="U122" s="67">
        <f t="shared" si="59"/>
        <v>0</v>
      </c>
      <c r="V122" s="63">
        <f t="shared" si="60"/>
        <v>0</v>
      </c>
      <c r="W122" s="63">
        <f t="shared" si="61"/>
        <v>0</v>
      </c>
      <c r="X122" s="63">
        <f t="shared" si="62"/>
        <v>0</v>
      </c>
      <c r="Y122" s="63">
        <f t="shared" si="63"/>
        <v>0</v>
      </c>
      <c r="Z122" s="63">
        <f t="shared" si="64"/>
        <v>0</v>
      </c>
      <c r="AA122" s="8"/>
    </row>
    <row r="123" spans="1:27" s="9" customFormat="1" ht="21" customHeight="1" x14ac:dyDescent="0.25">
      <c r="A123" s="377"/>
      <c r="B123" s="8"/>
      <c r="C123" s="308"/>
      <c r="D123" s="12"/>
      <c r="E123" s="310"/>
      <c r="F123" s="310"/>
      <c r="G123" s="66"/>
      <c r="H123" s="66"/>
      <c r="I123" s="66"/>
      <c r="J123" s="8">
        <f t="shared" si="56"/>
        <v>0</v>
      </c>
      <c r="K123" s="12"/>
      <c r="L123" s="66"/>
      <c r="M123" s="8">
        <f t="shared" si="57"/>
        <v>0</v>
      </c>
      <c r="N123" s="66"/>
      <c r="O123" s="66"/>
      <c r="P123" s="8">
        <f t="shared" si="58"/>
        <v>18</v>
      </c>
      <c r="Q123" s="67">
        <f t="shared" si="59"/>
        <v>0</v>
      </c>
      <c r="R123" s="67">
        <f t="shared" si="59"/>
        <v>0</v>
      </c>
      <c r="S123" s="67">
        <f t="shared" si="59"/>
        <v>0</v>
      </c>
      <c r="T123" s="67">
        <f t="shared" si="59"/>
        <v>0</v>
      </c>
      <c r="U123" s="67">
        <f t="shared" si="59"/>
        <v>0</v>
      </c>
      <c r="V123" s="63">
        <f t="shared" si="60"/>
        <v>0</v>
      </c>
      <c r="W123" s="63">
        <f t="shared" si="61"/>
        <v>0</v>
      </c>
      <c r="X123" s="63">
        <f t="shared" si="62"/>
        <v>0</v>
      </c>
      <c r="Y123" s="63">
        <f t="shared" si="63"/>
        <v>0</v>
      </c>
      <c r="Z123" s="63">
        <f t="shared" si="64"/>
        <v>0</v>
      </c>
      <c r="AA123" s="8"/>
    </row>
    <row r="124" spans="1:27" s="9" customFormat="1" ht="21" customHeight="1" x14ac:dyDescent="0.25">
      <c r="A124" s="377"/>
      <c r="B124" s="8"/>
      <c r="C124" s="308"/>
      <c r="D124" s="12"/>
      <c r="E124" s="310"/>
      <c r="F124" s="310"/>
      <c r="G124" s="66"/>
      <c r="H124" s="66"/>
      <c r="I124" s="66"/>
      <c r="J124" s="8">
        <f t="shared" si="56"/>
        <v>0</v>
      </c>
      <c r="K124" s="12"/>
      <c r="L124" s="66"/>
      <c r="M124" s="8">
        <f t="shared" si="57"/>
        <v>0</v>
      </c>
      <c r="N124" s="66"/>
      <c r="O124" s="66"/>
      <c r="P124" s="8">
        <f t="shared" si="58"/>
        <v>18</v>
      </c>
      <c r="Q124" s="67">
        <f t="shared" si="59"/>
        <v>0</v>
      </c>
      <c r="R124" s="67">
        <f t="shared" si="59"/>
        <v>0</v>
      </c>
      <c r="S124" s="67">
        <f t="shared" si="59"/>
        <v>0</v>
      </c>
      <c r="T124" s="67">
        <f t="shared" si="59"/>
        <v>0</v>
      </c>
      <c r="U124" s="67">
        <f t="shared" si="59"/>
        <v>0</v>
      </c>
      <c r="V124" s="63">
        <f t="shared" si="60"/>
        <v>0</v>
      </c>
      <c r="W124" s="63">
        <f t="shared" si="61"/>
        <v>0</v>
      </c>
      <c r="X124" s="63">
        <f t="shared" si="62"/>
        <v>0</v>
      </c>
      <c r="Y124" s="63">
        <f t="shared" si="63"/>
        <v>0</v>
      </c>
      <c r="Z124" s="63">
        <f t="shared" si="64"/>
        <v>0</v>
      </c>
      <c r="AA124" s="8"/>
    </row>
    <row r="125" spans="1:27" s="9" customFormat="1" ht="21" customHeight="1" x14ac:dyDescent="0.25">
      <c r="A125" s="377"/>
      <c r="B125" s="8"/>
      <c r="C125" s="308"/>
      <c r="D125" s="12"/>
      <c r="E125" s="310"/>
      <c r="F125" s="310"/>
      <c r="G125" s="66"/>
      <c r="H125" s="66"/>
      <c r="I125" s="66"/>
      <c r="J125" s="8">
        <f t="shared" si="56"/>
        <v>0</v>
      </c>
      <c r="K125" s="12"/>
      <c r="L125" s="66"/>
      <c r="M125" s="8">
        <f t="shared" si="57"/>
        <v>0</v>
      </c>
      <c r="N125" s="66"/>
      <c r="O125" s="66"/>
      <c r="P125" s="8">
        <f t="shared" si="58"/>
        <v>18</v>
      </c>
      <c r="Q125" s="67">
        <f t="shared" si="59"/>
        <v>0</v>
      </c>
      <c r="R125" s="67">
        <f t="shared" si="59"/>
        <v>0</v>
      </c>
      <c r="S125" s="67">
        <f t="shared" si="59"/>
        <v>0</v>
      </c>
      <c r="T125" s="67">
        <f t="shared" si="59"/>
        <v>0</v>
      </c>
      <c r="U125" s="67">
        <f t="shared" si="59"/>
        <v>0</v>
      </c>
      <c r="V125" s="63">
        <f t="shared" si="60"/>
        <v>0</v>
      </c>
      <c r="W125" s="63">
        <f t="shared" si="61"/>
        <v>0</v>
      </c>
      <c r="X125" s="63">
        <f t="shared" si="62"/>
        <v>0</v>
      </c>
      <c r="Y125" s="63">
        <f t="shared" si="63"/>
        <v>0</v>
      </c>
      <c r="Z125" s="63">
        <f t="shared" si="64"/>
        <v>0</v>
      </c>
      <c r="AA125" s="8"/>
    </row>
    <row r="126" spans="1:27" s="9" customFormat="1" ht="21" customHeight="1" x14ac:dyDescent="0.25">
      <c r="A126" s="377"/>
      <c r="B126" s="8"/>
      <c r="C126" s="308"/>
      <c r="D126" s="12"/>
      <c r="E126" s="310"/>
      <c r="F126" s="310"/>
      <c r="G126" s="66"/>
      <c r="H126" s="66"/>
      <c r="I126" s="66"/>
      <c r="J126" s="8">
        <f t="shared" si="56"/>
        <v>0</v>
      </c>
      <c r="K126" s="12"/>
      <c r="L126" s="66"/>
      <c r="M126" s="8">
        <f t="shared" si="57"/>
        <v>0</v>
      </c>
      <c r="N126" s="66"/>
      <c r="O126" s="66"/>
      <c r="P126" s="8">
        <f t="shared" si="58"/>
        <v>18</v>
      </c>
      <c r="Q126" s="67">
        <f t="shared" si="59"/>
        <v>0</v>
      </c>
      <c r="R126" s="67">
        <f t="shared" si="59"/>
        <v>0</v>
      </c>
      <c r="S126" s="67">
        <f t="shared" si="59"/>
        <v>0</v>
      </c>
      <c r="T126" s="67">
        <f t="shared" si="59"/>
        <v>0</v>
      </c>
      <c r="U126" s="67">
        <f t="shared" si="59"/>
        <v>0</v>
      </c>
      <c r="V126" s="63">
        <f t="shared" si="60"/>
        <v>0</v>
      </c>
      <c r="W126" s="63">
        <f t="shared" si="61"/>
        <v>0</v>
      </c>
      <c r="X126" s="63">
        <f t="shared" si="62"/>
        <v>0</v>
      </c>
      <c r="Y126" s="63">
        <f t="shared" si="63"/>
        <v>0</v>
      </c>
      <c r="Z126" s="63">
        <f t="shared" si="64"/>
        <v>0</v>
      </c>
      <c r="AA126" s="8"/>
    </row>
    <row r="127" spans="1:27" s="9" customFormat="1" ht="21" customHeight="1" x14ac:dyDescent="0.25">
      <c r="A127" s="377"/>
      <c r="B127" s="8"/>
      <c r="C127" s="308"/>
      <c r="D127" s="12"/>
      <c r="E127" s="310"/>
      <c r="F127" s="310"/>
      <c r="G127" s="66"/>
      <c r="H127" s="66"/>
      <c r="I127" s="66"/>
      <c r="J127" s="8">
        <f t="shared" si="56"/>
        <v>0</v>
      </c>
      <c r="K127" s="12"/>
      <c r="L127" s="66"/>
      <c r="M127" s="8">
        <f t="shared" si="57"/>
        <v>0</v>
      </c>
      <c r="N127" s="66"/>
      <c r="O127" s="66"/>
      <c r="P127" s="8">
        <f t="shared" si="58"/>
        <v>18</v>
      </c>
      <c r="Q127" s="67">
        <f t="shared" si="59"/>
        <v>0</v>
      </c>
      <c r="R127" s="67">
        <f t="shared" si="59"/>
        <v>0</v>
      </c>
      <c r="S127" s="67">
        <f t="shared" si="59"/>
        <v>0</v>
      </c>
      <c r="T127" s="67">
        <f t="shared" si="59"/>
        <v>0</v>
      </c>
      <c r="U127" s="67">
        <f t="shared" si="59"/>
        <v>0</v>
      </c>
      <c r="V127" s="63">
        <f t="shared" si="60"/>
        <v>0</v>
      </c>
      <c r="W127" s="63">
        <f t="shared" si="61"/>
        <v>0</v>
      </c>
      <c r="X127" s="63">
        <f t="shared" si="62"/>
        <v>0</v>
      </c>
      <c r="Y127" s="63">
        <f t="shared" si="63"/>
        <v>0</v>
      </c>
      <c r="Z127" s="63">
        <f t="shared" si="64"/>
        <v>0</v>
      </c>
      <c r="AA127" s="8"/>
    </row>
    <row r="128" spans="1:27" s="9" customFormat="1" ht="21" customHeight="1" x14ac:dyDescent="0.25">
      <c r="A128" s="377"/>
      <c r="B128" s="8"/>
      <c r="C128" s="308"/>
      <c r="D128" s="12"/>
      <c r="E128" s="310"/>
      <c r="F128" s="310"/>
      <c r="G128" s="66"/>
      <c r="H128" s="66"/>
      <c r="I128" s="66"/>
      <c r="J128" s="8">
        <f t="shared" si="56"/>
        <v>0</v>
      </c>
      <c r="K128" s="12"/>
      <c r="L128" s="66"/>
      <c r="M128" s="8">
        <f t="shared" si="57"/>
        <v>0</v>
      </c>
      <c r="N128" s="66"/>
      <c r="O128" s="66"/>
      <c r="P128" s="8">
        <f t="shared" si="58"/>
        <v>18</v>
      </c>
      <c r="Q128" s="67">
        <f t="shared" si="59"/>
        <v>0</v>
      </c>
      <c r="R128" s="67">
        <f t="shared" si="59"/>
        <v>0</v>
      </c>
      <c r="S128" s="67">
        <f t="shared" si="59"/>
        <v>0</v>
      </c>
      <c r="T128" s="67">
        <f t="shared" si="59"/>
        <v>0</v>
      </c>
      <c r="U128" s="67">
        <f t="shared" si="59"/>
        <v>0</v>
      </c>
      <c r="V128" s="63">
        <f t="shared" si="60"/>
        <v>0</v>
      </c>
      <c r="W128" s="63">
        <f t="shared" si="61"/>
        <v>0</v>
      </c>
      <c r="X128" s="63">
        <f t="shared" si="62"/>
        <v>0</v>
      </c>
      <c r="Y128" s="63">
        <f t="shared" si="63"/>
        <v>0</v>
      </c>
      <c r="Z128" s="63">
        <f t="shared" si="64"/>
        <v>0</v>
      </c>
      <c r="AA128" s="8"/>
    </row>
    <row r="129" spans="1:27" s="9" customFormat="1" ht="21" customHeight="1" x14ac:dyDescent="0.25">
      <c r="A129" s="377"/>
      <c r="B129" s="8"/>
      <c r="C129" s="308"/>
      <c r="D129" s="12"/>
      <c r="E129" s="310"/>
      <c r="F129" s="310"/>
      <c r="G129" s="66"/>
      <c r="H129" s="66"/>
      <c r="I129" s="66"/>
      <c r="J129" s="8">
        <f t="shared" si="56"/>
        <v>0</v>
      </c>
      <c r="K129" s="12"/>
      <c r="L129" s="66"/>
      <c r="M129" s="8">
        <f t="shared" si="57"/>
        <v>0</v>
      </c>
      <c r="N129" s="66"/>
      <c r="O129" s="66"/>
      <c r="P129" s="8">
        <f t="shared" si="58"/>
        <v>18</v>
      </c>
      <c r="Q129" s="67">
        <f t="shared" si="59"/>
        <v>0</v>
      </c>
      <c r="R129" s="67">
        <f t="shared" si="59"/>
        <v>0</v>
      </c>
      <c r="S129" s="67">
        <f t="shared" si="59"/>
        <v>0</v>
      </c>
      <c r="T129" s="67">
        <f t="shared" si="59"/>
        <v>0</v>
      </c>
      <c r="U129" s="67">
        <f t="shared" si="59"/>
        <v>0</v>
      </c>
      <c r="V129" s="63">
        <f t="shared" si="60"/>
        <v>0</v>
      </c>
      <c r="W129" s="63">
        <f t="shared" si="61"/>
        <v>0</v>
      </c>
      <c r="X129" s="63">
        <f t="shared" si="62"/>
        <v>0</v>
      </c>
      <c r="Y129" s="63">
        <f t="shared" si="63"/>
        <v>0</v>
      </c>
      <c r="Z129" s="63">
        <f t="shared" si="64"/>
        <v>0</v>
      </c>
      <c r="AA129" s="8"/>
    </row>
    <row r="130" spans="1:27" s="9" customFormat="1" ht="21" customHeight="1" x14ac:dyDescent="0.25">
      <c r="A130" s="377"/>
      <c r="B130" s="8"/>
      <c r="C130" s="308"/>
      <c r="D130" s="12"/>
      <c r="E130" s="310"/>
      <c r="F130" s="310"/>
      <c r="G130" s="66"/>
      <c r="H130" s="66"/>
      <c r="I130" s="66"/>
      <c r="J130" s="8">
        <f t="shared" si="56"/>
        <v>0</v>
      </c>
      <c r="K130" s="12"/>
      <c r="L130" s="66"/>
      <c r="M130" s="8">
        <f t="shared" si="57"/>
        <v>0</v>
      </c>
      <c r="N130" s="66"/>
      <c r="O130" s="66"/>
      <c r="P130" s="8">
        <f t="shared" si="58"/>
        <v>18</v>
      </c>
      <c r="Q130" s="67">
        <f t="shared" si="59"/>
        <v>0</v>
      </c>
      <c r="R130" s="67">
        <f t="shared" si="59"/>
        <v>0</v>
      </c>
      <c r="S130" s="67">
        <f t="shared" si="59"/>
        <v>0</v>
      </c>
      <c r="T130" s="67">
        <f t="shared" si="59"/>
        <v>0</v>
      </c>
      <c r="U130" s="67">
        <f t="shared" si="59"/>
        <v>0</v>
      </c>
      <c r="V130" s="63">
        <f t="shared" si="60"/>
        <v>0</v>
      </c>
      <c r="W130" s="63">
        <f t="shared" si="61"/>
        <v>0</v>
      </c>
      <c r="X130" s="63">
        <f t="shared" si="62"/>
        <v>0</v>
      </c>
      <c r="Y130" s="63">
        <f t="shared" si="63"/>
        <v>0</v>
      </c>
      <c r="Z130" s="63">
        <f t="shared" si="64"/>
        <v>0</v>
      </c>
      <c r="AA130" s="8"/>
    </row>
    <row r="131" spans="1:27" s="9" customFormat="1" ht="21" customHeight="1" x14ac:dyDescent="0.25">
      <c r="A131" s="377"/>
      <c r="B131" s="8"/>
      <c r="C131" s="308"/>
      <c r="D131" s="12"/>
      <c r="E131" s="310"/>
      <c r="F131" s="310"/>
      <c r="G131" s="66"/>
      <c r="H131" s="66"/>
      <c r="I131" s="66"/>
      <c r="J131" s="8">
        <f t="shared" si="56"/>
        <v>0</v>
      </c>
      <c r="K131" s="12"/>
      <c r="L131" s="66"/>
      <c r="M131" s="8">
        <f t="shared" si="57"/>
        <v>0</v>
      </c>
      <c r="N131" s="66"/>
      <c r="O131" s="66"/>
      <c r="P131" s="8">
        <f t="shared" si="58"/>
        <v>18</v>
      </c>
      <c r="Q131" s="67">
        <f t="shared" si="59"/>
        <v>0</v>
      </c>
      <c r="R131" s="67">
        <f t="shared" si="59"/>
        <v>0</v>
      </c>
      <c r="S131" s="67">
        <f t="shared" si="59"/>
        <v>0</v>
      </c>
      <c r="T131" s="67">
        <f t="shared" si="59"/>
        <v>0</v>
      </c>
      <c r="U131" s="67">
        <f t="shared" si="59"/>
        <v>0</v>
      </c>
      <c r="V131" s="63">
        <f t="shared" si="60"/>
        <v>0</v>
      </c>
      <c r="W131" s="63">
        <f t="shared" si="61"/>
        <v>0</v>
      </c>
      <c r="X131" s="63">
        <f t="shared" si="62"/>
        <v>0</v>
      </c>
      <c r="Y131" s="63">
        <f t="shared" si="63"/>
        <v>0</v>
      </c>
      <c r="Z131" s="63">
        <f t="shared" si="64"/>
        <v>0</v>
      </c>
      <c r="AA131" s="8"/>
    </row>
    <row r="132" spans="1:27" s="9" customFormat="1" ht="21" customHeight="1" x14ac:dyDescent="0.25">
      <c r="A132" s="377"/>
      <c r="B132" s="8"/>
      <c r="C132" s="308"/>
      <c r="D132" s="12"/>
      <c r="E132" s="310"/>
      <c r="F132" s="310"/>
      <c r="G132" s="66"/>
      <c r="H132" s="66"/>
      <c r="I132" s="66"/>
      <c r="J132" s="8">
        <f t="shared" si="56"/>
        <v>0</v>
      </c>
      <c r="K132" s="12"/>
      <c r="L132" s="66"/>
      <c r="M132" s="8">
        <f t="shared" si="57"/>
        <v>0</v>
      </c>
      <c r="N132" s="66"/>
      <c r="O132" s="66"/>
      <c r="P132" s="8">
        <f t="shared" si="58"/>
        <v>18</v>
      </c>
      <c r="Q132" s="67">
        <f t="shared" si="59"/>
        <v>0</v>
      </c>
      <c r="R132" s="67">
        <f t="shared" si="59"/>
        <v>0</v>
      </c>
      <c r="S132" s="67">
        <f t="shared" si="59"/>
        <v>0</v>
      </c>
      <c r="T132" s="67">
        <f t="shared" si="59"/>
        <v>0</v>
      </c>
      <c r="U132" s="67">
        <f t="shared" si="59"/>
        <v>0</v>
      </c>
      <c r="V132" s="63">
        <f t="shared" si="60"/>
        <v>0</v>
      </c>
      <c r="W132" s="63">
        <f t="shared" si="61"/>
        <v>0</v>
      </c>
      <c r="X132" s="63">
        <f t="shared" si="62"/>
        <v>0</v>
      </c>
      <c r="Y132" s="63">
        <f t="shared" si="63"/>
        <v>0</v>
      </c>
      <c r="Z132" s="63">
        <f t="shared" si="64"/>
        <v>0</v>
      </c>
      <c r="AA132" s="8"/>
    </row>
    <row r="133" spans="1:27" s="9" customFormat="1" ht="21" customHeight="1" x14ac:dyDescent="0.25">
      <c r="A133" s="377"/>
      <c r="B133" s="8"/>
      <c r="C133" s="308"/>
      <c r="D133" s="12"/>
      <c r="E133" s="310"/>
      <c r="F133" s="310"/>
      <c r="G133" s="66"/>
      <c r="H133" s="66"/>
      <c r="I133" s="66"/>
      <c r="J133" s="8">
        <f t="shared" si="56"/>
        <v>0</v>
      </c>
      <c r="K133" s="12"/>
      <c r="L133" s="66"/>
      <c r="M133" s="8">
        <f t="shared" si="57"/>
        <v>0</v>
      </c>
      <c r="N133" s="66"/>
      <c r="O133" s="66"/>
      <c r="P133" s="8">
        <f t="shared" si="58"/>
        <v>18</v>
      </c>
      <c r="Q133" s="67">
        <f t="shared" si="59"/>
        <v>0</v>
      </c>
      <c r="R133" s="67">
        <f t="shared" si="59"/>
        <v>0</v>
      </c>
      <c r="S133" s="67">
        <f t="shared" si="59"/>
        <v>0</v>
      </c>
      <c r="T133" s="67">
        <f t="shared" si="59"/>
        <v>0</v>
      </c>
      <c r="U133" s="67">
        <f t="shared" si="59"/>
        <v>0</v>
      </c>
      <c r="V133" s="63">
        <f t="shared" si="60"/>
        <v>0</v>
      </c>
      <c r="W133" s="63">
        <f t="shared" si="61"/>
        <v>0</v>
      </c>
      <c r="X133" s="63">
        <f t="shared" si="62"/>
        <v>0</v>
      </c>
      <c r="Y133" s="63">
        <f t="shared" si="63"/>
        <v>0</v>
      </c>
      <c r="Z133" s="63">
        <f t="shared" si="64"/>
        <v>0</v>
      </c>
      <c r="AA133" s="8"/>
    </row>
    <row r="134" spans="1:27" s="9" customFormat="1" ht="21" customHeight="1" x14ac:dyDescent="0.25">
      <c r="A134" s="377"/>
      <c r="B134" s="8"/>
      <c r="C134" s="308"/>
      <c r="D134" s="12"/>
      <c r="E134" s="310"/>
      <c r="F134" s="310"/>
      <c r="G134" s="66"/>
      <c r="H134" s="66"/>
      <c r="I134" s="66"/>
      <c r="J134" s="8">
        <f t="shared" si="56"/>
        <v>0</v>
      </c>
      <c r="K134" s="12"/>
      <c r="L134" s="66"/>
      <c r="M134" s="8">
        <f t="shared" si="57"/>
        <v>0</v>
      </c>
      <c r="N134" s="66"/>
      <c r="O134" s="66"/>
      <c r="P134" s="8">
        <f t="shared" si="58"/>
        <v>18</v>
      </c>
      <c r="Q134" s="67">
        <f t="shared" si="59"/>
        <v>0</v>
      </c>
      <c r="R134" s="67">
        <f t="shared" si="59"/>
        <v>0</v>
      </c>
      <c r="S134" s="67">
        <f t="shared" si="59"/>
        <v>0</v>
      </c>
      <c r="T134" s="67">
        <f t="shared" si="59"/>
        <v>0</v>
      </c>
      <c r="U134" s="67">
        <f t="shared" si="59"/>
        <v>0</v>
      </c>
      <c r="V134" s="63">
        <f t="shared" si="60"/>
        <v>0</v>
      </c>
      <c r="W134" s="63">
        <f t="shared" si="61"/>
        <v>0</v>
      </c>
      <c r="X134" s="63">
        <f t="shared" si="62"/>
        <v>0</v>
      </c>
      <c r="Y134" s="63">
        <f t="shared" si="63"/>
        <v>0</v>
      </c>
      <c r="Z134" s="63">
        <f t="shared" si="64"/>
        <v>0</v>
      </c>
      <c r="AA134" s="8"/>
    </row>
    <row r="135" spans="1:27" s="9" customFormat="1" ht="21" customHeight="1" x14ac:dyDescent="0.25">
      <c r="A135" s="377"/>
      <c r="B135" s="8"/>
      <c r="C135" s="308"/>
      <c r="D135" s="12"/>
      <c r="E135" s="310"/>
      <c r="F135" s="310"/>
      <c r="G135" s="66"/>
      <c r="H135" s="66"/>
      <c r="I135" s="66"/>
      <c r="J135" s="8">
        <f t="shared" si="56"/>
        <v>0</v>
      </c>
      <c r="K135" s="12"/>
      <c r="L135" s="66"/>
      <c r="M135" s="8">
        <f t="shared" si="57"/>
        <v>0</v>
      </c>
      <c r="N135" s="66"/>
      <c r="O135" s="66"/>
      <c r="P135" s="8">
        <f t="shared" si="58"/>
        <v>18</v>
      </c>
      <c r="Q135" s="67">
        <f t="shared" si="59"/>
        <v>0</v>
      </c>
      <c r="R135" s="67">
        <f t="shared" si="59"/>
        <v>0</v>
      </c>
      <c r="S135" s="67">
        <f t="shared" si="59"/>
        <v>0</v>
      </c>
      <c r="T135" s="67">
        <f t="shared" si="59"/>
        <v>0</v>
      </c>
      <c r="U135" s="67">
        <f t="shared" si="59"/>
        <v>0</v>
      </c>
      <c r="V135" s="63">
        <f t="shared" si="60"/>
        <v>0</v>
      </c>
      <c r="W135" s="63">
        <f t="shared" si="61"/>
        <v>0</v>
      </c>
      <c r="X135" s="63">
        <f t="shared" si="62"/>
        <v>0</v>
      </c>
      <c r="Y135" s="63">
        <f t="shared" si="63"/>
        <v>0</v>
      </c>
      <c r="Z135" s="63">
        <f t="shared" si="64"/>
        <v>0</v>
      </c>
      <c r="AA135" s="8"/>
    </row>
    <row r="136" spans="1:27" s="222" customFormat="1" ht="21" customHeight="1" x14ac:dyDescent="0.25">
      <c r="A136" s="378"/>
      <c r="B136" s="105"/>
      <c r="C136" s="308"/>
      <c r="D136" s="105"/>
      <c r="E136" s="310"/>
      <c r="F136" s="310"/>
      <c r="G136" s="66"/>
      <c r="H136" s="66"/>
      <c r="I136" s="66"/>
      <c r="J136" s="8">
        <f t="shared" si="56"/>
        <v>0</v>
      </c>
      <c r="K136" s="105"/>
      <c r="L136" s="66"/>
      <c r="M136" s="8">
        <f t="shared" si="57"/>
        <v>0</v>
      </c>
      <c r="N136" s="66"/>
      <c r="O136" s="66"/>
      <c r="P136" s="8">
        <f t="shared" si="58"/>
        <v>18</v>
      </c>
      <c r="Q136" s="67">
        <f t="shared" si="59"/>
        <v>0</v>
      </c>
      <c r="R136" s="67">
        <f t="shared" si="59"/>
        <v>0</v>
      </c>
      <c r="S136" s="67">
        <f t="shared" si="59"/>
        <v>0</v>
      </c>
      <c r="T136" s="67">
        <f t="shared" si="59"/>
        <v>0</v>
      </c>
      <c r="U136" s="67">
        <f t="shared" si="59"/>
        <v>0</v>
      </c>
      <c r="V136" s="63">
        <f t="shared" si="60"/>
        <v>0</v>
      </c>
      <c r="W136" s="63">
        <f t="shared" si="61"/>
        <v>0</v>
      </c>
      <c r="X136" s="63">
        <f t="shared" si="62"/>
        <v>0</v>
      </c>
      <c r="Y136" s="63">
        <f t="shared" si="63"/>
        <v>0</v>
      </c>
      <c r="Z136" s="63">
        <f t="shared" si="64"/>
        <v>0</v>
      </c>
      <c r="AA136" s="105"/>
    </row>
    <row r="137" spans="1:27" s="9" customFormat="1" ht="21" customHeight="1" x14ac:dyDescent="0.25">
      <c r="A137" s="377"/>
      <c r="B137" s="8"/>
      <c r="C137" s="308"/>
      <c r="D137" s="12"/>
      <c r="E137" s="310"/>
      <c r="F137" s="310"/>
      <c r="G137" s="66"/>
      <c r="H137" s="66"/>
      <c r="I137" s="66"/>
      <c r="J137" s="8">
        <f t="shared" si="56"/>
        <v>0</v>
      </c>
      <c r="K137" s="12"/>
      <c r="L137" s="66"/>
      <c r="M137" s="8">
        <f t="shared" si="57"/>
        <v>0</v>
      </c>
      <c r="N137" s="66"/>
      <c r="O137" s="66"/>
      <c r="P137" s="8">
        <f t="shared" si="58"/>
        <v>18</v>
      </c>
      <c r="Q137" s="67">
        <f t="shared" ref="Q137:U168" si="65">IFERROR(IF(AND((Q$172-$P137)/$M137&gt;0,(Q$172-$P137)/$M137&lt;1),(Q$172-$P137)/$M137,IF((Q$172-$P137)/$M137&gt;0,1,0)),0)</f>
        <v>0</v>
      </c>
      <c r="R137" s="67">
        <f t="shared" si="65"/>
        <v>0</v>
      </c>
      <c r="S137" s="67">
        <f t="shared" si="65"/>
        <v>0</v>
      </c>
      <c r="T137" s="67">
        <f t="shared" si="65"/>
        <v>0</v>
      </c>
      <c r="U137" s="67">
        <f t="shared" si="65"/>
        <v>0</v>
      </c>
      <c r="V137" s="63">
        <f t="shared" si="60"/>
        <v>0</v>
      </c>
      <c r="W137" s="63">
        <f t="shared" si="61"/>
        <v>0</v>
      </c>
      <c r="X137" s="63">
        <f t="shared" si="62"/>
        <v>0</v>
      </c>
      <c r="Y137" s="63">
        <f t="shared" si="63"/>
        <v>0</v>
      </c>
      <c r="Z137" s="63">
        <f t="shared" si="64"/>
        <v>0</v>
      </c>
      <c r="AA137" s="8"/>
    </row>
    <row r="138" spans="1:27" s="222" customFormat="1" ht="21" customHeight="1" x14ac:dyDescent="0.25">
      <c r="A138" s="378"/>
      <c r="B138" s="105"/>
      <c r="C138" s="308"/>
      <c r="D138" s="105"/>
      <c r="E138" s="310"/>
      <c r="F138" s="310"/>
      <c r="G138" s="66"/>
      <c r="H138" s="66"/>
      <c r="I138" s="66"/>
      <c r="J138" s="8">
        <f t="shared" si="56"/>
        <v>0</v>
      </c>
      <c r="K138" s="105"/>
      <c r="L138" s="66"/>
      <c r="M138" s="8">
        <f t="shared" si="57"/>
        <v>0</v>
      </c>
      <c r="N138" s="66"/>
      <c r="O138" s="66"/>
      <c r="P138" s="8">
        <f t="shared" si="58"/>
        <v>18</v>
      </c>
      <c r="Q138" s="67">
        <f t="shared" si="65"/>
        <v>0</v>
      </c>
      <c r="R138" s="67">
        <f t="shared" si="65"/>
        <v>0</v>
      </c>
      <c r="S138" s="67">
        <f t="shared" si="65"/>
        <v>0</v>
      </c>
      <c r="T138" s="67">
        <f t="shared" si="65"/>
        <v>0</v>
      </c>
      <c r="U138" s="67">
        <f t="shared" si="65"/>
        <v>0</v>
      </c>
      <c r="V138" s="63">
        <f t="shared" si="60"/>
        <v>0</v>
      </c>
      <c r="W138" s="63">
        <f t="shared" si="61"/>
        <v>0</v>
      </c>
      <c r="X138" s="63">
        <f t="shared" si="62"/>
        <v>0</v>
      </c>
      <c r="Y138" s="63">
        <f t="shared" si="63"/>
        <v>0</v>
      </c>
      <c r="Z138" s="63">
        <f t="shared" si="64"/>
        <v>0</v>
      </c>
      <c r="AA138" s="105"/>
    </row>
    <row r="139" spans="1:27" s="9" customFormat="1" ht="21" customHeight="1" x14ac:dyDescent="0.25">
      <c r="A139" s="377"/>
      <c r="B139" s="8"/>
      <c r="C139" s="308"/>
      <c r="D139" s="12"/>
      <c r="E139" s="310"/>
      <c r="F139" s="310"/>
      <c r="G139" s="66"/>
      <c r="H139" s="66"/>
      <c r="I139" s="66"/>
      <c r="J139" s="8">
        <f t="shared" si="56"/>
        <v>0</v>
      </c>
      <c r="K139" s="12"/>
      <c r="L139" s="66"/>
      <c r="M139" s="8">
        <f t="shared" si="57"/>
        <v>0</v>
      </c>
      <c r="N139" s="66"/>
      <c r="O139" s="66"/>
      <c r="P139" s="8">
        <f t="shared" si="58"/>
        <v>18</v>
      </c>
      <c r="Q139" s="67">
        <f t="shared" si="65"/>
        <v>0</v>
      </c>
      <c r="R139" s="67">
        <f t="shared" si="65"/>
        <v>0</v>
      </c>
      <c r="S139" s="67">
        <f t="shared" si="65"/>
        <v>0</v>
      </c>
      <c r="T139" s="67">
        <f t="shared" si="65"/>
        <v>0</v>
      </c>
      <c r="U139" s="67">
        <f t="shared" si="65"/>
        <v>0</v>
      </c>
      <c r="V139" s="63">
        <f t="shared" si="60"/>
        <v>0</v>
      </c>
      <c r="W139" s="63">
        <f t="shared" si="61"/>
        <v>0</v>
      </c>
      <c r="X139" s="63">
        <f t="shared" si="62"/>
        <v>0</v>
      </c>
      <c r="Y139" s="63">
        <f t="shared" si="63"/>
        <v>0</v>
      </c>
      <c r="Z139" s="63">
        <f t="shared" si="64"/>
        <v>0</v>
      </c>
      <c r="AA139" s="8"/>
    </row>
    <row r="140" spans="1:27" s="9" customFormat="1" ht="21" customHeight="1" x14ac:dyDescent="0.25">
      <c r="A140" s="377"/>
      <c r="B140" s="8"/>
      <c r="C140" s="308"/>
      <c r="D140" s="12"/>
      <c r="E140" s="310"/>
      <c r="F140" s="310"/>
      <c r="G140" s="66"/>
      <c r="H140" s="66"/>
      <c r="I140" s="66"/>
      <c r="J140" s="8">
        <f t="shared" si="56"/>
        <v>0</v>
      </c>
      <c r="K140" s="12"/>
      <c r="L140" s="66"/>
      <c r="M140" s="8">
        <f t="shared" si="57"/>
        <v>0</v>
      </c>
      <c r="N140" s="66"/>
      <c r="O140" s="66"/>
      <c r="P140" s="8">
        <f t="shared" si="58"/>
        <v>18</v>
      </c>
      <c r="Q140" s="67">
        <f t="shared" si="65"/>
        <v>0</v>
      </c>
      <c r="R140" s="67">
        <f t="shared" si="65"/>
        <v>0</v>
      </c>
      <c r="S140" s="67">
        <f t="shared" si="65"/>
        <v>0</v>
      </c>
      <c r="T140" s="67">
        <f t="shared" si="65"/>
        <v>0</v>
      </c>
      <c r="U140" s="67">
        <f t="shared" si="65"/>
        <v>0</v>
      </c>
      <c r="V140" s="63">
        <f t="shared" si="60"/>
        <v>0</v>
      </c>
      <c r="W140" s="63">
        <f t="shared" si="61"/>
        <v>0</v>
      </c>
      <c r="X140" s="63">
        <f t="shared" si="62"/>
        <v>0</v>
      </c>
      <c r="Y140" s="63">
        <f t="shared" si="63"/>
        <v>0</v>
      </c>
      <c r="Z140" s="63">
        <f t="shared" si="64"/>
        <v>0</v>
      </c>
      <c r="AA140" s="8"/>
    </row>
    <row r="141" spans="1:27" s="9" customFormat="1" ht="21" customHeight="1" x14ac:dyDescent="0.25">
      <c r="A141" s="377"/>
      <c r="B141" s="8"/>
      <c r="C141" s="308"/>
      <c r="D141" s="12"/>
      <c r="E141" s="310"/>
      <c r="F141" s="310"/>
      <c r="G141" s="66"/>
      <c r="H141" s="66"/>
      <c r="I141" s="66"/>
      <c r="J141" s="8">
        <f t="shared" si="56"/>
        <v>0</v>
      </c>
      <c r="K141" s="12"/>
      <c r="L141" s="66"/>
      <c r="M141" s="8">
        <f t="shared" si="57"/>
        <v>0</v>
      </c>
      <c r="N141" s="66"/>
      <c r="O141" s="66"/>
      <c r="P141" s="8">
        <f t="shared" si="58"/>
        <v>18</v>
      </c>
      <c r="Q141" s="67">
        <f t="shared" si="65"/>
        <v>0</v>
      </c>
      <c r="R141" s="67">
        <f t="shared" si="65"/>
        <v>0</v>
      </c>
      <c r="S141" s="67">
        <f t="shared" si="65"/>
        <v>0</v>
      </c>
      <c r="T141" s="67">
        <f t="shared" si="65"/>
        <v>0</v>
      </c>
      <c r="U141" s="67">
        <f t="shared" si="65"/>
        <v>0</v>
      </c>
      <c r="V141" s="63">
        <f t="shared" si="60"/>
        <v>0</v>
      </c>
      <c r="W141" s="63">
        <f t="shared" si="61"/>
        <v>0</v>
      </c>
      <c r="X141" s="63">
        <f t="shared" si="62"/>
        <v>0</v>
      </c>
      <c r="Y141" s="63">
        <f t="shared" si="63"/>
        <v>0</v>
      </c>
      <c r="Z141" s="63">
        <f t="shared" si="64"/>
        <v>0</v>
      </c>
      <c r="AA141" s="8"/>
    </row>
    <row r="142" spans="1:27" s="9" customFormat="1" ht="21" customHeight="1" x14ac:dyDescent="0.25">
      <c r="A142" s="377"/>
      <c r="B142" s="8"/>
      <c r="C142" s="308"/>
      <c r="D142" s="12"/>
      <c r="E142" s="310"/>
      <c r="F142" s="310"/>
      <c r="G142" s="66"/>
      <c r="H142" s="66"/>
      <c r="I142" s="66"/>
      <c r="J142" s="8">
        <f t="shared" si="56"/>
        <v>0</v>
      </c>
      <c r="K142" s="12"/>
      <c r="L142" s="66"/>
      <c r="M142" s="8">
        <f t="shared" si="57"/>
        <v>0</v>
      </c>
      <c r="N142" s="66"/>
      <c r="O142" s="66"/>
      <c r="P142" s="8">
        <f t="shared" si="58"/>
        <v>18</v>
      </c>
      <c r="Q142" s="67">
        <f t="shared" si="65"/>
        <v>0</v>
      </c>
      <c r="R142" s="67">
        <f t="shared" si="65"/>
        <v>0</v>
      </c>
      <c r="S142" s="67">
        <f t="shared" si="65"/>
        <v>0</v>
      </c>
      <c r="T142" s="67">
        <f t="shared" si="65"/>
        <v>0</v>
      </c>
      <c r="U142" s="67">
        <f t="shared" si="65"/>
        <v>0</v>
      </c>
      <c r="V142" s="63">
        <f t="shared" si="60"/>
        <v>0</v>
      </c>
      <c r="W142" s="63">
        <f t="shared" si="61"/>
        <v>0</v>
      </c>
      <c r="X142" s="63">
        <f t="shared" si="62"/>
        <v>0</v>
      </c>
      <c r="Y142" s="63">
        <f t="shared" si="63"/>
        <v>0</v>
      </c>
      <c r="Z142" s="63">
        <f t="shared" si="64"/>
        <v>0</v>
      </c>
      <c r="AA142" s="8"/>
    </row>
    <row r="143" spans="1:27" s="9" customFormat="1" ht="21" customHeight="1" x14ac:dyDescent="0.25">
      <c r="A143" s="377"/>
      <c r="B143" s="8"/>
      <c r="C143" s="308"/>
      <c r="D143" s="12"/>
      <c r="E143" s="310"/>
      <c r="F143" s="310"/>
      <c r="G143" s="66"/>
      <c r="H143" s="66"/>
      <c r="I143" s="66"/>
      <c r="J143" s="8">
        <f t="shared" si="56"/>
        <v>0</v>
      </c>
      <c r="K143" s="12"/>
      <c r="L143" s="66"/>
      <c r="M143" s="8">
        <f t="shared" si="57"/>
        <v>0</v>
      </c>
      <c r="N143" s="66"/>
      <c r="O143" s="66"/>
      <c r="P143" s="8">
        <f t="shared" si="58"/>
        <v>18</v>
      </c>
      <c r="Q143" s="67">
        <f t="shared" si="65"/>
        <v>0</v>
      </c>
      <c r="R143" s="67">
        <f t="shared" si="65"/>
        <v>0</v>
      </c>
      <c r="S143" s="67">
        <f t="shared" si="65"/>
        <v>0</v>
      </c>
      <c r="T143" s="67">
        <f t="shared" si="65"/>
        <v>0</v>
      </c>
      <c r="U143" s="67">
        <f t="shared" si="65"/>
        <v>0</v>
      </c>
      <c r="V143" s="63">
        <f t="shared" si="60"/>
        <v>0</v>
      </c>
      <c r="W143" s="63">
        <f t="shared" si="61"/>
        <v>0</v>
      </c>
      <c r="X143" s="63">
        <f t="shared" si="62"/>
        <v>0</v>
      </c>
      <c r="Y143" s="63">
        <f t="shared" si="63"/>
        <v>0</v>
      </c>
      <c r="Z143" s="63">
        <f t="shared" si="64"/>
        <v>0</v>
      </c>
      <c r="AA143" s="8"/>
    </row>
    <row r="144" spans="1:27" s="9" customFormat="1" ht="21" customHeight="1" x14ac:dyDescent="0.25">
      <c r="A144" s="377"/>
      <c r="B144" s="8"/>
      <c r="C144" s="308"/>
      <c r="D144" s="12"/>
      <c r="E144" s="310"/>
      <c r="F144" s="310"/>
      <c r="G144" s="66"/>
      <c r="H144" s="66"/>
      <c r="I144" s="66"/>
      <c r="J144" s="8">
        <f t="shared" si="56"/>
        <v>0</v>
      </c>
      <c r="K144" s="12"/>
      <c r="L144" s="66"/>
      <c r="M144" s="8">
        <f t="shared" si="57"/>
        <v>0</v>
      </c>
      <c r="N144" s="66"/>
      <c r="O144" s="66"/>
      <c r="P144" s="8">
        <f t="shared" si="58"/>
        <v>18</v>
      </c>
      <c r="Q144" s="67">
        <f t="shared" si="65"/>
        <v>0</v>
      </c>
      <c r="R144" s="67">
        <f t="shared" si="65"/>
        <v>0</v>
      </c>
      <c r="S144" s="67">
        <f t="shared" si="65"/>
        <v>0</v>
      </c>
      <c r="T144" s="67">
        <f t="shared" si="65"/>
        <v>0</v>
      </c>
      <c r="U144" s="67">
        <f t="shared" si="65"/>
        <v>0</v>
      </c>
      <c r="V144" s="63">
        <f t="shared" si="60"/>
        <v>0</v>
      </c>
      <c r="W144" s="63">
        <f t="shared" si="61"/>
        <v>0</v>
      </c>
      <c r="X144" s="63">
        <f t="shared" si="62"/>
        <v>0</v>
      </c>
      <c r="Y144" s="63">
        <f t="shared" si="63"/>
        <v>0</v>
      </c>
      <c r="Z144" s="63">
        <f t="shared" si="64"/>
        <v>0</v>
      </c>
      <c r="AA144" s="8"/>
    </row>
    <row r="145" spans="1:27" s="9" customFormat="1" ht="21" customHeight="1" x14ac:dyDescent="0.25">
      <c r="A145" s="377"/>
      <c r="B145" s="8"/>
      <c r="C145" s="308"/>
      <c r="D145" s="12"/>
      <c r="E145" s="310"/>
      <c r="F145" s="310"/>
      <c r="G145" s="66"/>
      <c r="H145" s="66"/>
      <c r="I145" s="66"/>
      <c r="J145" s="8">
        <f t="shared" si="56"/>
        <v>0</v>
      </c>
      <c r="K145" s="12"/>
      <c r="L145" s="66"/>
      <c r="M145" s="8">
        <f t="shared" si="57"/>
        <v>0</v>
      </c>
      <c r="N145" s="66"/>
      <c r="O145" s="66"/>
      <c r="P145" s="8">
        <f t="shared" si="58"/>
        <v>18</v>
      </c>
      <c r="Q145" s="67">
        <f t="shared" si="65"/>
        <v>0</v>
      </c>
      <c r="R145" s="67">
        <f t="shared" si="65"/>
        <v>0</v>
      </c>
      <c r="S145" s="67">
        <f t="shared" si="65"/>
        <v>0</v>
      </c>
      <c r="T145" s="67">
        <f t="shared" si="65"/>
        <v>0</v>
      </c>
      <c r="U145" s="67">
        <f t="shared" si="65"/>
        <v>0</v>
      </c>
      <c r="V145" s="63">
        <f t="shared" si="60"/>
        <v>0</v>
      </c>
      <c r="W145" s="63">
        <f t="shared" si="61"/>
        <v>0</v>
      </c>
      <c r="X145" s="63">
        <f t="shared" si="62"/>
        <v>0</v>
      </c>
      <c r="Y145" s="63">
        <f t="shared" si="63"/>
        <v>0</v>
      </c>
      <c r="Z145" s="63">
        <f t="shared" si="64"/>
        <v>0</v>
      </c>
      <c r="AA145" s="8"/>
    </row>
    <row r="146" spans="1:27" s="9" customFormat="1" ht="21" customHeight="1" x14ac:dyDescent="0.25">
      <c r="A146" s="377"/>
      <c r="B146" s="8"/>
      <c r="C146" s="308"/>
      <c r="D146" s="12"/>
      <c r="E146" s="310"/>
      <c r="F146" s="310"/>
      <c r="G146" s="66"/>
      <c r="H146" s="66"/>
      <c r="I146" s="66"/>
      <c r="J146" s="8">
        <f t="shared" si="56"/>
        <v>0</v>
      </c>
      <c r="K146" s="12"/>
      <c r="L146" s="66"/>
      <c r="M146" s="8">
        <f t="shared" si="57"/>
        <v>0</v>
      </c>
      <c r="N146" s="66"/>
      <c r="O146" s="66"/>
      <c r="P146" s="8">
        <f t="shared" si="58"/>
        <v>18</v>
      </c>
      <c r="Q146" s="67">
        <f t="shared" si="65"/>
        <v>0</v>
      </c>
      <c r="R146" s="67">
        <f t="shared" si="65"/>
        <v>0</v>
      </c>
      <c r="S146" s="67">
        <f t="shared" si="65"/>
        <v>0</v>
      </c>
      <c r="T146" s="67">
        <f t="shared" si="65"/>
        <v>0</v>
      </c>
      <c r="U146" s="67">
        <f t="shared" si="65"/>
        <v>0</v>
      </c>
      <c r="V146" s="63">
        <f t="shared" si="60"/>
        <v>0</v>
      </c>
      <c r="W146" s="63">
        <f t="shared" si="61"/>
        <v>0</v>
      </c>
      <c r="X146" s="63">
        <f t="shared" si="62"/>
        <v>0</v>
      </c>
      <c r="Y146" s="63">
        <f t="shared" si="63"/>
        <v>0</v>
      </c>
      <c r="Z146" s="63">
        <f t="shared" si="64"/>
        <v>0</v>
      </c>
      <c r="AA146" s="8"/>
    </row>
    <row r="147" spans="1:27" s="9" customFormat="1" ht="21" customHeight="1" x14ac:dyDescent="0.25">
      <c r="A147" s="377"/>
      <c r="B147" s="8"/>
      <c r="C147" s="308"/>
      <c r="D147" s="12"/>
      <c r="E147" s="310"/>
      <c r="F147" s="310"/>
      <c r="G147" s="66"/>
      <c r="H147" s="66"/>
      <c r="I147" s="66"/>
      <c r="J147" s="8">
        <f t="shared" si="56"/>
        <v>0</v>
      </c>
      <c r="K147" s="12"/>
      <c r="L147" s="66"/>
      <c r="M147" s="8">
        <f t="shared" si="57"/>
        <v>0</v>
      </c>
      <c r="N147" s="66"/>
      <c r="O147" s="66"/>
      <c r="P147" s="8">
        <f t="shared" si="58"/>
        <v>18</v>
      </c>
      <c r="Q147" s="67">
        <f t="shared" si="65"/>
        <v>0</v>
      </c>
      <c r="R147" s="67">
        <f t="shared" si="65"/>
        <v>0</v>
      </c>
      <c r="S147" s="67">
        <f t="shared" si="65"/>
        <v>0</v>
      </c>
      <c r="T147" s="67">
        <f t="shared" si="65"/>
        <v>0</v>
      </c>
      <c r="U147" s="67">
        <f t="shared" si="65"/>
        <v>0</v>
      </c>
      <c r="V147" s="63">
        <f t="shared" si="60"/>
        <v>0</v>
      </c>
      <c r="W147" s="63">
        <f t="shared" si="61"/>
        <v>0</v>
      </c>
      <c r="X147" s="63">
        <f t="shared" si="62"/>
        <v>0</v>
      </c>
      <c r="Y147" s="63">
        <f t="shared" si="63"/>
        <v>0</v>
      </c>
      <c r="Z147" s="63">
        <f t="shared" si="64"/>
        <v>0</v>
      </c>
      <c r="AA147" s="8"/>
    </row>
    <row r="148" spans="1:27" s="9" customFormat="1" ht="21" customHeight="1" x14ac:dyDescent="0.25">
      <c r="A148" s="377"/>
      <c r="B148" s="8"/>
      <c r="C148" s="308"/>
      <c r="D148" s="12"/>
      <c r="E148" s="310"/>
      <c r="F148" s="310"/>
      <c r="G148" s="66"/>
      <c r="H148" s="66"/>
      <c r="I148" s="66"/>
      <c r="J148" s="8">
        <f t="shared" si="56"/>
        <v>0</v>
      </c>
      <c r="K148" s="12"/>
      <c r="L148" s="66"/>
      <c r="M148" s="8">
        <f t="shared" si="57"/>
        <v>0</v>
      </c>
      <c r="N148" s="66"/>
      <c r="O148" s="66"/>
      <c r="P148" s="8">
        <f t="shared" si="58"/>
        <v>18</v>
      </c>
      <c r="Q148" s="67">
        <f t="shared" si="65"/>
        <v>0</v>
      </c>
      <c r="R148" s="67">
        <f t="shared" si="65"/>
        <v>0</v>
      </c>
      <c r="S148" s="67">
        <f t="shared" si="65"/>
        <v>0</v>
      </c>
      <c r="T148" s="67">
        <f t="shared" si="65"/>
        <v>0</v>
      </c>
      <c r="U148" s="67">
        <f t="shared" si="65"/>
        <v>0</v>
      </c>
      <c r="V148" s="63">
        <f t="shared" si="60"/>
        <v>0</v>
      </c>
      <c r="W148" s="63">
        <f t="shared" si="61"/>
        <v>0</v>
      </c>
      <c r="X148" s="63">
        <f t="shared" si="62"/>
        <v>0</v>
      </c>
      <c r="Y148" s="63">
        <f t="shared" si="63"/>
        <v>0</v>
      </c>
      <c r="Z148" s="63">
        <f t="shared" si="64"/>
        <v>0</v>
      </c>
      <c r="AA148" s="8"/>
    </row>
    <row r="149" spans="1:27" s="9" customFormat="1" ht="21" customHeight="1" x14ac:dyDescent="0.25">
      <c r="A149" s="377"/>
      <c r="B149" s="8"/>
      <c r="C149" s="308"/>
      <c r="D149" s="12"/>
      <c r="E149" s="310"/>
      <c r="F149" s="310"/>
      <c r="G149" s="66"/>
      <c r="H149" s="66"/>
      <c r="I149" s="66"/>
      <c r="J149" s="8">
        <f t="shared" si="56"/>
        <v>0</v>
      </c>
      <c r="K149" s="12"/>
      <c r="L149" s="66"/>
      <c r="M149" s="8">
        <f t="shared" si="57"/>
        <v>0</v>
      </c>
      <c r="N149" s="66"/>
      <c r="O149" s="66"/>
      <c r="P149" s="8">
        <f t="shared" si="58"/>
        <v>18</v>
      </c>
      <c r="Q149" s="67">
        <f t="shared" si="65"/>
        <v>0</v>
      </c>
      <c r="R149" s="67">
        <f t="shared" si="65"/>
        <v>0</v>
      </c>
      <c r="S149" s="67">
        <f t="shared" si="65"/>
        <v>0</v>
      </c>
      <c r="T149" s="67">
        <f t="shared" si="65"/>
        <v>0</v>
      </c>
      <c r="U149" s="67">
        <f t="shared" si="65"/>
        <v>0</v>
      </c>
      <c r="V149" s="63">
        <f t="shared" si="60"/>
        <v>0</v>
      </c>
      <c r="W149" s="63">
        <f t="shared" si="61"/>
        <v>0</v>
      </c>
      <c r="X149" s="63">
        <f t="shared" si="62"/>
        <v>0</v>
      </c>
      <c r="Y149" s="63">
        <f t="shared" si="63"/>
        <v>0</v>
      </c>
      <c r="Z149" s="63">
        <f t="shared" si="64"/>
        <v>0</v>
      </c>
      <c r="AA149" s="8"/>
    </row>
    <row r="150" spans="1:27" s="9" customFormat="1" ht="21" customHeight="1" x14ac:dyDescent="0.25">
      <c r="A150" s="377"/>
      <c r="B150" s="8"/>
      <c r="C150" s="308"/>
      <c r="D150" s="12"/>
      <c r="E150" s="310"/>
      <c r="F150" s="310"/>
      <c r="G150" s="66"/>
      <c r="H150" s="66"/>
      <c r="I150" s="66"/>
      <c r="J150" s="8">
        <f t="shared" si="56"/>
        <v>0</v>
      </c>
      <c r="K150" s="12"/>
      <c r="L150" s="66"/>
      <c r="M150" s="8">
        <f t="shared" si="57"/>
        <v>0</v>
      </c>
      <c r="N150" s="66"/>
      <c r="O150" s="66"/>
      <c r="P150" s="8">
        <f t="shared" si="58"/>
        <v>18</v>
      </c>
      <c r="Q150" s="67">
        <f t="shared" si="65"/>
        <v>0</v>
      </c>
      <c r="R150" s="67">
        <f t="shared" si="65"/>
        <v>0</v>
      </c>
      <c r="S150" s="67">
        <f t="shared" si="65"/>
        <v>0</v>
      </c>
      <c r="T150" s="67">
        <f t="shared" si="65"/>
        <v>0</v>
      </c>
      <c r="U150" s="67">
        <f t="shared" si="65"/>
        <v>0</v>
      </c>
      <c r="V150" s="63">
        <f t="shared" si="60"/>
        <v>0</v>
      </c>
      <c r="W150" s="63">
        <f t="shared" si="61"/>
        <v>0</v>
      </c>
      <c r="X150" s="63">
        <f t="shared" si="62"/>
        <v>0</v>
      </c>
      <c r="Y150" s="63">
        <f t="shared" si="63"/>
        <v>0</v>
      </c>
      <c r="Z150" s="63">
        <f t="shared" si="64"/>
        <v>0</v>
      </c>
      <c r="AA150" s="8"/>
    </row>
    <row r="151" spans="1:27" s="9" customFormat="1" ht="21" customHeight="1" x14ac:dyDescent="0.25">
      <c r="A151" s="377"/>
      <c r="B151" s="8"/>
      <c r="C151" s="308"/>
      <c r="D151" s="12"/>
      <c r="E151" s="310"/>
      <c r="F151" s="310"/>
      <c r="G151" s="66"/>
      <c r="H151" s="66"/>
      <c r="I151" s="66"/>
      <c r="J151" s="8">
        <f t="shared" si="56"/>
        <v>0</v>
      </c>
      <c r="K151" s="12"/>
      <c r="L151" s="66"/>
      <c r="M151" s="8">
        <f t="shared" si="57"/>
        <v>0</v>
      </c>
      <c r="N151" s="66"/>
      <c r="O151" s="66"/>
      <c r="P151" s="8">
        <f t="shared" si="58"/>
        <v>18</v>
      </c>
      <c r="Q151" s="67">
        <f t="shared" si="65"/>
        <v>0</v>
      </c>
      <c r="R151" s="67">
        <f t="shared" si="65"/>
        <v>0</v>
      </c>
      <c r="S151" s="67">
        <f t="shared" si="65"/>
        <v>0</v>
      </c>
      <c r="T151" s="67">
        <f t="shared" si="65"/>
        <v>0</v>
      </c>
      <c r="U151" s="67">
        <f t="shared" si="65"/>
        <v>0</v>
      </c>
      <c r="V151" s="63">
        <f t="shared" si="60"/>
        <v>0</v>
      </c>
      <c r="W151" s="63">
        <f t="shared" si="61"/>
        <v>0</v>
      </c>
      <c r="X151" s="63">
        <f t="shared" si="62"/>
        <v>0</v>
      </c>
      <c r="Y151" s="63">
        <f t="shared" si="63"/>
        <v>0</v>
      </c>
      <c r="Z151" s="63">
        <f t="shared" si="64"/>
        <v>0</v>
      </c>
      <c r="AA151" s="8"/>
    </row>
    <row r="152" spans="1:27" s="9" customFormat="1" ht="21" customHeight="1" x14ac:dyDescent="0.25">
      <c r="A152" s="377"/>
      <c r="B152" s="8"/>
      <c r="C152" s="308"/>
      <c r="D152" s="12"/>
      <c r="E152" s="310"/>
      <c r="F152" s="310"/>
      <c r="G152" s="66"/>
      <c r="H152" s="66"/>
      <c r="I152" s="66"/>
      <c r="J152" s="8">
        <f t="shared" si="56"/>
        <v>0</v>
      </c>
      <c r="K152" s="12"/>
      <c r="L152" s="66"/>
      <c r="M152" s="8">
        <f t="shared" si="57"/>
        <v>0</v>
      </c>
      <c r="N152" s="66"/>
      <c r="O152" s="66"/>
      <c r="P152" s="8">
        <f t="shared" si="58"/>
        <v>18</v>
      </c>
      <c r="Q152" s="67">
        <f t="shared" si="65"/>
        <v>0</v>
      </c>
      <c r="R152" s="67">
        <f t="shared" si="65"/>
        <v>0</v>
      </c>
      <c r="S152" s="67">
        <f t="shared" si="65"/>
        <v>0</v>
      </c>
      <c r="T152" s="67">
        <f t="shared" si="65"/>
        <v>0</v>
      </c>
      <c r="U152" s="67">
        <f t="shared" si="65"/>
        <v>0</v>
      </c>
      <c r="V152" s="63">
        <f t="shared" si="60"/>
        <v>0</v>
      </c>
      <c r="W152" s="63">
        <f t="shared" si="61"/>
        <v>0</v>
      </c>
      <c r="X152" s="63">
        <f t="shared" si="62"/>
        <v>0</v>
      </c>
      <c r="Y152" s="63">
        <f t="shared" si="63"/>
        <v>0</v>
      </c>
      <c r="Z152" s="63">
        <f t="shared" si="64"/>
        <v>0</v>
      </c>
      <c r="AA152" s="8"/>
    </row>
    <row r="153" spans="1:27" s="9" customFormat="1" ht="21" customHeight="1" x14ac:dyDescent="0.25">
      <c r="A153" s="377"/>
      <c r="B153" s="8"/>
      <c r="C153" s="308"/>
      <c r="D153" s="12"/>
      <c r="E153" s="310"/>
      <c r="F153" s="310"/>
      <c r="G153" s="66"/>
      <c r="H153" s="66"/>
      <c r="I153" s="66"/>
      <c r="J153" s="8">
        <f t="shared" si="56"/>
        <v>0</v>
      </c>
      <c r="K153" s="12"/>
      <c r="L153" s="66"/>
      <c r="M153" s="8">
        <f t="shared" si="57"/>
        <v>0</v>
      </c>
      <c r="N153" s="66"/>
      <c r="O153" s="66"/>
      <c r="P153" s="8">
        <f t="shared" si="58"/>
        <v>18</v>
      </c>
      <c r="Q153" s="67">
        <f t="shared" si="65"/>
        <v>0</v>
      </c>
      <c r="R153" s="67">
        <f t="shared" si="65"/>
        <v>0</v>
      </c>
      <c r="S153" s="67">
        <f t="shared" si="65"/>
        <v>0</v>
      </c>
      <c r="T153" s="67">
        <f t="shared" si="65"/>
        <v>0</v>
      </c>
      <c r="U153" s="67">
        <f t="shared" si="65"/>
        <v>0</v>
      </c>
      <c r="V153" s="63">
        <f t="shared" si="60"/>
        <v>0</v>
      </c>
      <c r="W153" s="63">
        <f t="shared" si="61"/>
        <v>0</v>
      </c>
      <c r="X153" s="63">
        <f t="shared" si="62"/>
        <v>0</v>
      </c>
      <c r="Y153" s="63">
        <f t="shared" si="63"/>
        <v>0</v>
      </c>
      <c r="Z153" s="63">
        <f t="shared" si="64"/>
        <v>0</v>
      </c>
      <c r="AA153" s="8"/>
    </row>
    <row r="154" spans="1:27" s="9" customFormat="1" ht="21" customHeight="1" x14ac:dyDescent="0.25">
      <c r="A154" s="377"/>
      <c r="B154" s="8"/>
      <c r="C154" s="308"/>
      <c r="D154" s="12"/>
      <c r="E154" s="310"/>
      <c r="F154" s="310"/>
      <c r="G154" s="66"/>
      <c r="H154" s="66"/>
      <c r="I154" s="66"/>
      <c r="J154" s="8">
        <f t="shared" si="56"/>
        <v>0</v>
      </c>
      <c r="K154" s="12"/>
      <c r="L154" s="66"/>
      <c r="M154" s="8">
        <f t="shared" si="57"/>
        <v>0</v>
      </c>
      <c r="N154" s="66"/>
      <c r="O154" s="66"/>
      <c r="P154" s="8">
        <f t="shared" si="58"/>
        <v>18</v>
      </c>
      <c r="Q154" s="67">
        <f t="shared" si="65"/>
        <v>0</v>
      </c>
      <c r="R154" s="67">
        <f t="shared" si="65"/>
        <v>0</v>
      </c>
      <c r="S154" s="67">
        <f t="shared" si="65"/>
        <v>0</v>
      </c>
      <c r="T154" s="67">
        <f t="shared" si="65"/>
        <v>0</v>
      </c>
      <c r="U154" s="67">
        <f t="shared" si="65"/>
        <v>0</v>
      </c>
      <c r="V154" s="63">
        <f t="shared" si="60"/>
        <v>0</v>
      </c>
      <c r="W154" s="63">
        <f t="shared" si="61"/>
        <v>0</v>
      </c>
      <c r="X154" s="63">
        <f t="shared" si="62"/>
        <v>0</v>
      </c>
      <c r="Y154" s="63">
        <f t="shared" si="63"/>
        <v>0</v>
      </c>
      <c r="Z154" s="63">
        <f t="shared" si="64"/>
        <v>0</v>
      </c>
      <c r="AA154" s="8"/>
    </row>
    <row r="155" spans="1:27" s="9" customFormat="1" ht="21" customHeight="1" x14ac:dyDescent="0.25">
      <c r="A155" s="377"/>
      <c r="B155" s="8"/>
      <c r="C155" s="308"/>
      <c r="D155" s="12"/>
      <c r="E155" s="310"/>
      <c r="F155" s="310"/>
      <c r="G155" s="66"/>
      <c r="H155" s="66"/>
      <c r="I155" s="66"/>
      <c r="J155" s="8">
        <f t="shared" si="56"/>
        <v>0</v>
      </c>
      <c r="K155" s="12"/>
      <c r="L155" s="66"/>
      <c r="M155" s="8">
        <f t="shared" si="57"/>
        <v>0</v>
      </c>
      <c r="N155" s="66"/>
      <c r="O155" s="66"/>
      <c r="P155" s="8">
        <f t="shared" si="58"/>
        <v>18</v>
      </c>
      <c r="Q155" s="67">
        <f t="shared" si="65"/>
        <v>0</v>
      </c>
      <c r="R155" s="67">
        <f t="shared" si="65"/>
        <v>0</v>
      </c>
      <c r="S155" s="67">
        <f t="shared" si="65"/>
        <v>0</v>
      </c>
      <c r="T155" s="67">
        <f t="shared" si="65"/>
        <v>0</v>
      </c>
      <c r="U155" s="67">
        <f t="shared" si="65"/>
        <v>0</v>
      </c>
      <c r="V155" s="63">
        <f t="shared" si="60"/>
        <v>0</v>
      </c>
      <c r="W155" s="63">
        <f t="shared" si="61"/>
        <v>0</v>
      </c>
      <c r="X155" s="63">
        <f t="shared" si="62"/>
        <v>0</v>
      </c>
      <c r="Y155" s="63">
        <f t="shared" si="63"/>
        <v>0</v>
      </c>
      <c r="Z155" s="63">
        <f t="shared" si="64"/>
        <v>0</v>
      </c>
      <c r="AA155" s="8"/>
    </row>
    <row r="156" spans="1:27" s="222" customFormat="1" ht="21" customHeight="1" x14ac:dyDescent="0.25">
      <c r="A156" s="378"/>
      <c r="B156" s="105"/>
      <c r="C156" s="308"/>
      <c r="D156" s="105"/>
      <c r="E156" s="310"/>
      <c r="F156" s="310"/>
      <c r="G156" s="66"/>
      <c r="H156" s="66"/>
      <c r="I156" s="66"/>
      <c r="J156" s="8">
        <f t="shared" si="56"/>
        <v>0</v>
      </c>
      <c r="K156" s="105"/>
      <c r="L156" s="66"/>
      <c r="M156" s="8">
        <f t="shared" si="57"/>
        <v>0</v>
      </c>
      <c r="N156" s="66"/>
      <c r="O156" s="66"/>
      <c r="P156" s="8">
        <f t="shared" si="58"/>
        <v>18</v>
      </c>
      <c r="Q156" s="67">
        <f t="shared" si="65"/>
        <v>0</v>
      </c>
      <c r="R156" s="67">
        <f t="shared" si="65"/>
        <v>0</v>
      </c>
      <c r="S156" s="67">
        <f t="shared" si="65"/>
        <v>0</v>
      </c>
      <c r="T156" s="67">
        <f t="shared" si="65"/>
        <v>0</v>
      </c>
      <c r="U156" s="67">
        <f t="shared" si="65"/>
        <v>0</v>
      </c>
      <c r="V156" s="63">
        <f t="shared" si="60"/>
        <v>0</v>
      </c>
      <c r="W156" s="63">
        <f t="shared" si="61"/>
        <v>0</v>
      </c>
      <c r="X156" s="63">
        <f t="shared" si="62"/>
        <v>0</v>
      </c>
      <c r="Y156" s="63">
        <f t="shared" si="63"/>
        <v>0</v>
      </c>
      <c r="Z156" s="63">
        <f t="shared" si="64"/>
        <v>0</v>
      </c>
      <c r="AA156" s="105"/>
    </row>
    <row r="157" spans="1:27" s="9" customFormat="1" ht="21" customHeight="1" x14ac:dyDescent="0.25">
      <c r="A157" s="377"/>
      <c r="B157" s="8"/>
      <c r="C157" s="308"/>
      <c r="D157" s="12"/>
      <c r="E157" s="310"/>
      <c r="F157" s="310"/>
      <c r="G157" s="66"/>
      <c r="H157" s="66"/>
      <c r="I157" s="66"/>
      <c r="J157" s="8">
        <f t="shared" si="56"/>
        <v>0</v>
      </c>
      <c r="K157" s="12"/>
      <c r="L157" s="66"/>
      <c r="M157" s="8">
        <f t="shared" si="57"/>
        <v>0</v>
      </c>
      <c r="N157" s="66"/>
      <c r="O157" s="66"/>
      <c r="P157" s="8">
        <f t="shared" si="58"/>
        <v>18</v>
      </c>
      <c r="Q157" s="67">
        <f t="shared" si="65"/>
        <v>0</v>
      </c>
      <c r="R157" s="67">
        <f t="shared" si="65"/>
        <v>0</v>
      </c>
      <c r="S157" s="67">
        <f t="shared" si="65"/>
        <v>0</v>
      </c>
      <c r="T157" s="67">
        <f t="shared" si="65"/>
        <v>0</v>
      </c>
      <c r="U157" s="67">
        <f t="shared" si="65"/>
        <v>0</v>
      </c>
      <c r="V157" s="63">
        <f t="shared" si="60"/>
        <v>0</v>
      </c>
      <c r="W157" s="63">
        <f t="shared" si="61"/>
        <v>0</v>
      </c>
      <c r="X157" s="63">
        <f t="shared" si="62"/>
        <v>0</v>
      </c>
      <c r="Y157" s="63">
        <f t="shared" si="63"/>
        <v>0</v>
      </c>
      <c r="Z157" s="63">
        <f t="shared" si="64"/>
        <v>0</v>
      </c>
      <c r="AA157" s="8"/>
    </row>
    <row r="158" spans="1:27" s="9" customFormat="1" ht="21" customHeight="1" x14ac:dyDescent="0.25">
      <c r="A158" s="377"/>
      <c r="B158" s="8"/>
      <c r="C158" s="308"/>
      <c r="D158" s="12"/>
      <c r="E158" s="310"/>
      <c r="F158" s="310"/>
      <c r="G158" s="66"/>
      <c r="H158" s="66"/>
      <c r="I158" s="66"/>
      <c r="J158" s="8">
        <f t="shared" si="56"/>
        <v>0</v>
      </c>
      <c r="K158" s="12"/>
      <c r="L158" s="66"/>
      <c r="M158" s="8">
        <f t="shared" si="57"/>
        <v>0</v>
      </c>
      <c r="N158" s="66"/>
      <c r="O158" s="66"/>
      <c r="P158" s="8">
        <f t="shared" si="58"/>
        <v>18</v>
      </c>
      <c r="Q158" s="67">
        <f t="shared" si="65"/>
        <v>0</v>
      </c>
      <c r="R158" s="67">
        <f t="shared" si="65"/>
        <v>0</v>
      </c>
      <c r="S158" s="67">
        <f t="shared" si="65"/>
        <v>0</v>
      </c>
      <c r="T158" s="67">
        <f t="shared" si="65"/>
        <v>0</v>
      </c>
      <c r="U158" s="67">
        <f t="shared" si="65"/>
        <v>0</v>
      </c>
      <c r="V158" s="63">
        <f t="shared" si="60"/>
        <v>0</v>
      </c>
      <c r="W158" s="63">
        <f t="shared" si="61"/>
        <v>0</v>
      </c>
      <c r="X158" s="63">
        <f t="shared" si="62"/>
        <v>0</v>
      </c>
      <c r="Y158" s="63">
        <f t="shared" si="63"/>
        <v>0</v>
      </c>
      <c r="Z158" s="63">
        <f t="shared" si="64"/>
        <v>0</v>
      </c>
      <c r="AA158" s="8"/>
    </row>
    <row r="159" spans="1:27" s="9" customFormat="1" ht="21" customHeight="1" x14ac:dyDescent="0.25">
      <c r="A159" s="377"/>
      <c r="B159" s="8"/>
      <c r="C159" s="308"/>
      <c r="D159" s="12"/>
      <c r="E159" s="310"/>
      <c r="F159" s="310"/>
      <c r="G159" s="66"/>
      <c r="H159" s="66"/>
      <c r="I159" s="66"/>
      <c r="J159" s="8">
        <f t="shared" si="56"/>
        <v>0</v>
      </c>
      <c r="K159" s="12"/>
      <c r="L159" s="66"/>
      <c r="M159" s="8">
        <f t="shared" si="57"/>
        <v>0</v>
      </c>
      <c r="N159" s="66"/>
      <c r="O159" s="66"/>
      <c r="P159" s="8">
        <f t="shared" si="58"/>
        <v>18</v>
      </c>
      <c r="Q159" s="67">
        <f t="shared" si="65"/>
        <v>0</v>
      </c>
      <c r="R159" s="67">
        <f t="shared" si="65"/>
        <v>0</v>
      </c>
      <c r="S159" s="67">
        <f t="shared" si="65"/>
        <v>0</v>
      </c>
      <c r="T159" s="67">
        <f t="shared" si="65"/>
        <v>0</v>
      </c>
      <c r="U159" s="67">
        <f t="shared" si="65"/>
        <v>0</v>
      </c>
      <c r="V159" s="63">
        <f t="shared" si="60"/>
        <v>0</v>
      </c>
      <c r="W159" s="63">
        <f t="shared" si="61"/>
        <v>0</v>
      </c>
      <c r="X159" s="63">
        <f t="shared" si="62"/>
        <v>0</v>
      </c>
      <c r="Y159" s="63">
        <f t="shared" si="63"/>
        <v>0</v>
      </c>
      <c r="Z159" s="63">
        <f t="shared" si="64"/>
        <v>0</v>
      </c>
      <c r="AA159" s="8"/>
    </row>
    <row r="160" spans="1:27" s="9" customFormat="1" ht="21" customHeight="1" x14ac:dyDescent="0.25">
      <c r="A160" s="377"/>
      <c r="B160" s="8"/>
      <c r="C160" s="308"/>
      <c r="D160" s="12"/>
      <c r="E160" s="310"/>
      <c r="F160" s="310"/>
      <c r="G160" s="66"/>
      <c r="H160" s="66"/>
      <c r="I160" s="66"/>
      <c r="J160" s="8">
        <f t="shared" si="56"/>
        <v>0</v>
      </c>
      <c r="K160" s="12"/>
      <c r="L160" s="66"/>
      <c r="M160" s="8">
        <f t="shared" si="57"/>
        <v>0</v>
      </c>
      <c r="N160" s="66"/>
      <c r="O160" s="66"/>
      <c r="P160" s="8">
        <f t="shared" si="58"/>
        <v>18</v>
      </c>
      <c r="Q160" s="67">
        <f t="shared" si="65"/>
        <v>0</v>
      </c>
      <c r="R160" s="67">
        <f t="shared" si="65"/>
        <v>0</v>
      </c>
      <c r="S160" s="67">
        <f t="shared" si="65"/>
        <v>0</v>
      </c>
      <c r="T160" s="67">
        <f t="shared" si="65"/>
        <v>0</v>
      </c>
      <c r="U160" s="67">
        <f t="shared" si="65"/>
        <v>0</v>
      </c>
      <c r="V160" s="63">
        <f t="shared" si="60"/>
        <v>0</v>
      </c>
      <c r="W160" s="63">
        <f t="shared" si="61"/>
        <v>0</v>
      </c>
      <c r="X160" s="63">
        <f t="shared" si="62"/>
        <v>0</v>
      </c>
      <c r="Y160" s="63">
        <f t="shared" si="63"/>
        <v>0</v>
      </c>
      <c r="Z160" s="63">
        <f t="shared" si="64"/>
        <v>0</v>
      </c>
      <c r="AA160" s="8"/>
    </row>
    <row r="161" spans="1:27" s="9" customFormat="1" ht="21" customHeight="1" x14ac:dyDescent="0.25">
      <c r="A161" s="377"/>
      <c r="B161" s="8"/>
      <c r="C161" s="308"/>
      <c r="D161" s="12"/>
      <c r="E161" s="310"/>
      <c r="F161" s="310"/>
      <c r="G161" s="66"/>
      <c r="H161" s="66"/>
      <c r="I161" s="66"/>
      <c r="J161" s="8">
        <f t="shared" si="56"/>
        <v>0</v>
      </c>
      <c r="K161" s="12"/>
      <c r="L161" s="66"/>
      <c r="M161" s="8">
        <f t="shared" si="57"/>
        <v>0</v>
      </c>
      <c r="N161" s="66"/>
      <c r="O161" s="66"/>
      <c r="P161" s="8">
        <f t="shared" si="58"/>
        <v>18</v>
      </c>
      <c r="Q161" s="67">
        <f t="shared" si="65"/>
        <v>0</v>
      </c>
      <c r="R161" s="67">
        <f t="shared" si="65"/>
        <v>0</v>
      </c>
      <c r="S161" s="67">
        <f t="shared" si="65"/>
        <v>0</v>
      </c>
      <c r="T161" s="67">
        <f t="shared" si="65"/>
        <v>0</v>
      </c>
      <c r="U161" s="67">
        <f t="shared" si="65"/>
        <v>0</v>
      </c>
      <c r="V161" s="63">
        <f t="shared" si="60"/>
        <v>0</v>
      </c>
      <c r="W161" s="63">
        <f t="shared" si="61"/>
        <v>0</v>
      </c>
      <c r="X161" s="63">
        <f t="shared" si="62"/>
        <v>0</v>
      </c>
      <c r="Y161" s="63">
        <f t="shared" si="63"/>
        <v>0</v>
      </c>
      <c r="Z161" s="63">
        <f t="shared" si="64"/>
        <v>0</v>
      </c>
      <c r="AA161" s="8"/>
    </row>
    <row r="162" spans="1:27" s="9" customFormat="1" ht="21" customHeight="1" x14ac:dyDescent="0.25">
      <c r="A162" s="377"/>
      <c r="B162" s="8"/>
      <c r="C162" s="308"/>
      <c r="D162" s="12"/>
      <c r="E162" s="310"/>
      <c r="F162" s="310"/>
      <c r="G162" s="66"/>
      <c r="H162" s="66"/>
      <c r="I162" s="66"/>
      <c r="J162" s="8">
        <f t="shared" si="56"/>
        <v>0</v>
      </c>
      <c r="K162" s="12"/>
      <c r="L162" s="66"/>
      <c r="M162" s="8">
        <f t="shared" si="57"/>
        <v>0</v>
      </c>
      <c r="N162" s="66"/>
      <c r="O162" s="66"/>
      <c r="P162" s="8">
        <f t="shared" si="58"/>
        <v>18</v>
      </c>
      <c r="Q162" s="67">
        <f t="shared" si="65"/>
        <v>0</v>
      </c>
      <c r="R162" s="67">
        <f t="shared" si="65"/>
        <v>0</v>
      </c>
      <c r="S162" s="67">
        <f t="shared" si="65"/>
        <v>0</v>
      </c>
      <c r="T162" s="67">
        <f t="shared" si="65"/>
        <v>0</v>
      </c>
      <c r="U162" s="67">
        <f t="shared" si="65"/>
        <v>0</v>
      </c>
      <c r="V162" s="63">
        <f t="shared" si="60"/>
        <v>0</v>
      </c>
      <c r="W162" s="63">
        <f t="shared" si="61"/>
        <v>0</v>
      </c>
      <c r="X162" s="63">
        <f t="shared" si="62"/>
        <v>0</v>
      </c>
      <c r="Y162" s="63">
        <f t="shared" si="63"/>
        <v>0</v>
      </c>
      <c r="Z162" s="63">
        <f t="shared" si="64"/>
        <v>0</v>
      </c>
      <c r="AA162" s="8"/>
    </row>
    <row r="163" spans="1:27" s="9" customFormat="1" ht="21" customHeight="1" x14ac:dyDescent="0.25">
      <c r="A163" s="377"/>
      <c r="B163" s="8"/>
      <c r="C163" s="308"/>
      <c r="D163" s="12"/>
      <c r="E163" s="310"/>
      <c r="F163" s="310"/>
      <c r="G163" s="66"/>
      <c r="H163" s="66"/>
      <c r="I163" s="66"/>
      <c r="J163" s="8">
        <f t="shared" si="56"/>
        <v>0</v>
      </c>
      <c r="K163" s="12"/>
      <c r="L163" s="66"/>
      <c r="M163" s="8">
        <f t="shared" si="57"/>
        <v>0</v>
      </c>
      <c r="N163" s="66"/>
      <c r="O163" s="66"/>
      <c r="P163" s="8">
        <f t="shared" si="58"/>
        <v>18</v>
      </c>
      <c r="Q163" s="67">
        <f t="shared" si="65"/>
        <v>0</v>
      </c>
      <c r="R163" s="67">
        <f t="shared" si="65"/>
        <v>0</v>
      </c>
      <c r="S163" s="67">
        <f t="shared" si="65"/>
        <v>0</v>
      </c>
      <c r="T163" s="67">
        <f t="shared" si="65"/>
        <v>0</v>
      </c>
      <c r="U163" s="67">
        <f t="shared" si="65"/>
        <v>0</v>
      </c>
      <c r="V163" s="63">
        <f t="shared" si="60"/>
        <v>0</v>
      </c>
      <c r="W163" s="63">
        <f t="shared" si="61"/>
        <v>0</v>
      </c>
      <c r="X163" s="63">
        <f t="shared" si="62"/>
        <v>0</v>
      </c>
      <c r="Y163" s="63">
        <f t="shared" si="63"/>
        <v>0</v>
      </c>
      <c r="Z163" s="63">
        <f t="shared" si="64"/>
        <v>0</v>
      </c>
      <c r="AA163" s="8"/>
    </row>
    <row r="164" spans="1:27" s="9" customFormat="1" ht="21" customHeight="1" x14ac:dyDescent="0.25">
      <c r="A164" s="377"/>
      <c r="B164" s="8"/>
      <c r="C164" s="308"/>
      <c r="D164" s="12"/>
      <c r="E164" s="310"/>
      <c r="F164" s="310"/>
      <c r="G164" s="66"/>
      <c r="H164" s="66"/>
      <c r="I164" s="66"/>
      <c r="J164" s="8">
        <f t="shared" si="56"/>
        <v>0</v>
      </c>
      <c r="K164" s="12"/>
      <c r="L164" s="66"/>
      <c r="M164" s="8">
        <f t="shared" si="57"/>
        <v>0</v>
      </c>
      <c r="N164" s="66"/>
      <c r="O164" s="66"/>
      <c r="P164" s="8">
        <f t="shared" si="58"/>
        <v>18</v>
      </c>
      <c r="Q164" s="67">
        <f t="shared" si="65"/>
        <v>0</v>
      </c>
      <c r="R164" s="67">
        <f t="shared" si="65"/>
        <v>0</v>
      </c>
      <c r="S164" s="67">
        <f t="shared" si="65"/>
        <v>0</v>
      </c>
      <c r="T164" s="67">
        <f t="shared" si="65"/>
        <v>0</v>
      </c>
      <c r="U164" s="67">
        <f t="shared" si="65"/>
        <v>0</v>
      </c>
      <c r="V164" s="63">
        <f t="shared" si="60"/>
        <v>0</v>
      </c>
      <c r="W164" s="63">
        <f t="shared" si="61"/>
        <v>0</v>
      </c>
      <c r="X164" s="63">
        <f t="shared" si="62"/>
        <v>0</v>
      </c>
      <c r="Y164" s="63">
        <f t="shared" si="63"/>
        <v>0</v>
      </c>
      <c r="Z164" s="63">
        <f t="shared" si="64"/>
        <v>0</v>
      </c>
      <c r="AA164" s="8"/>
    </row>
    <row r="165" spans="1:27" s="9" customFormat="1" ht="21" customHeight="1" x14ac:dyDescent="0.25">
      <c r="A165" s="377"/>
      <c r="B165" s="8"/>
      <c r="C165" s="308"/>
      <c r="D165" s="12"/>
      <c r="E165" s="310"/>
      <c r="F165" s="310"/>
      <c r="G165" s="66"/>
      <c r="H165" s="66"/>
      <c r="I165" s="66"/>
      <c r="J165" s="8">
        <f t="shared" si="56"/>
        <v>0</v>
      </c>
      <c r="K165" s="12"/>
      <c r="L165" s="66"/>
      <c r="M165" s="8">
        <f t="shared" si="57"/>
        <v>0</v>
      </c>
      <c r="N165" s="66"/>
      <c r="O165" s="66"/>
      <c r="P165" s="8">
        <f t="shared" si="58"/>
        <v>18</v>
      </c>
      <c r="Q165" s="67">
        <f t="shared" si="65"/>
        <v>0</v>
      </c>
      <c r="R165" s="67">
        <f t="shared" si="65"/>
        <v>0</v>
      </c>
      <c r="S165" s="67">
        <f t="shared" si="65"/>
        <v>0</v>
      </c>
      <c r="T165" s="67">
        <f t="shared" si="65"/>
        <v>0</v>
      </c>
      <c r="U165" s="67">
        <f t="shared" si="65"/>
        <v>0</v>
      </c>
      <c r="V165" s="63">
        <f t="shared" si="60"/>
        <v>0</v>
      </c>
      <c r="W165" s="63">
        <f t="shared" si="61"/>
        <v>0</v>
      </c>
      <c r="X165" s="63">
        <f t="shared" si="62"/>
        <v>0</v>
      </c>
      <c r="Y165" s="63">
        <f t="shared" si="63"/>
        <v>0</v>
      </c>
      <c r="Z165" s="63">
        <f t="shared" si="64"/>
        <v>0</v>
      </c>
      <c r="AA165" s="8"/>
    </row>
    <row r="166" spans="1:27" s="9" customFormat="1" ht="21" customHeight="1" x14ac:dyDescent="0.25">
      <c r="A166" s="377"/>
      <c r="B166" s="8"/>
      <c r="C166" s="308"/>
      <c r="D166" s="12"/>
      <c r="E166" s="310"/>
      <c r="F166" s="310"/>
      <c r="G166" s="66"/>
      <c r="H166" s="66"/>
      <c r="I166" s="66"/>
      <c r="J166" s="8">
        <f t="shared" si="56"/>
        <v>0</v>
      </c>
      <c r="K166" s="12"/>
      <c r="L166" s="66"/>
      <c r="M166" s="8">
        <f t="shared" si="57"/>
        <v>0</v>
      </c>
      <c r="N166" s="66"/>
      <c r="O166" s="66"/>
      <c r="P166" s="8">
        <f t="shared" si="58"/>
        <v>18</v>
      </c>
      <c r="Q166" s="67">
        <f t="shared" si="65"/>
        <v>0</v>
      </c>
      <c r="R166" s="67">
        <f t="shared" si="65"/>
        <v>0</v>
      </c>
      <c r="S166" s="67">
        <f t="shared" si="65"/>
        <v>0</v>
      </c>
      <c r="T166" s="67">
        <f t="shared" si="65"/>
        <v>0</v>
      </c>
      <c r="U166" s="67">
        <f t="shared" si="65"/>
        <v>0</v>
      </c>
      <c r="V166" s="63">
        <f t="shared" si="60"/>
        <v>0</v>
      </c>
      <c r="W166" s="63">
        <f t="shared" si="61"/>
        <v>0</v>
      </c>
      <c r="X166" s="63">
        <f t="shared" si="62"/>
        <v>0</v>
      </c>
      <c r="Y166" s="63">
        <f t="shared" si="63"/>
        <v>0</v>
      </c>
      <c r="Z166" s="63">
        <f t="shared" si="64"/>
        <v>0</v>
      </c>
      <c r="AA166" s="8"/>
    </row>
    <row r="167" spans="1:27" s="9" customFormat="1" ht="21" customHeight="1" x14ac:dyDescent="0.25">
      <c r="A167" s="377"/>
      <c r="B167" s="8"/>
      <c r="C167" s="308"/>
      <c r="D167" s="12"/>
      <c r="E167" s="310"/>
      <c r="F167" s="310"/>
      <c r="G167" s="66"/>
      <c r="H167" s="66"/>
      <c r="I167" s="66"/>
      <c r="J167" s="8">
        <f t="shared" si="56"/>
        <v>0</v>
      </c>
      <c r="K167" s="12"/>
      <c r="L167" s="66"/>
      <c r="M167" s="8">
        <f t="shared" si="57"/>
        <v>0</v>
      </c>
      <c r="N167" s="66"/>
      <c r="O167" s="66"/>
      <c r="P167" s="8">
        <f t="shared" si="58"/>
        <v>18</v>
      </c>
      <c r="Q167" s="67">
        <f t="shared" si="65"/>
        <v>0</v>
      </c>
      <c r="R167" s="67">
        <f t="shared" si="65"/>
        <v>0</v>
      </c>
      <c r="S167" s="67">
        <f t="shared" si="65"/>
        <v>0</v>
      </c>
      <c r="T167" s="67">
        <f t="shared" si="65"/>
        <v>0</v>
      </c>
      <c r="U167" s="67">
        <f t="shared" si="65"/>
        <v>0</v>
      </c>
      <c r="V167" s="63">
        <f t="shared" si="60"/>
        <v>0</v>
      </c>
      <c r="W167" s="63">
        <f t="shared" si="61"/>
        <v>0</v>
      </c>
      <c r="X167" s="63">
        <f t="shared" si="62"/>
        <v>0</v>
      </c>
      <c r="Y167" s="63">
        <f t="shared" si="63"/>
        <v>0</v>
      </c>
      <c r="Z167" s="63">
        <f t="shared" si="64"/>
        <v>0</v>
      </c>
      <c r="AA167" s="8"/>
    </row>
    <row r="168" spans="1:27" s="9" customFormat="1" ht="21" customHeight="1" x14ac:dyDescent="0.25">
      <c r="A168" s="377"/>
      <c r="B168" s="8"/>
      <c r="C168" s="308"/>
      <c r="D168" s="12"/>
      <c r="E168" s="310"/>
      <c r="F168" s="310"/>
      <c r="G168" s="66"/>
      <c r="H168" s="66"/>
      <c r="I168" s="66"/>
      <c r="J168" s="8">
        <f t="shared" ref="J168" si="66">+IF(D168=1,(G168-H168-I168),IF(D168=2,(G168-H168-I168),0))</f>
        <v>0</v>
      </c>
      <c r="K168" s="12"/>
      <c r="L168" s="66"/>
      <c r="M168" s="8">
        <f t="shared" si="57"/>
        <v>0</v>
      </c>
      <c r="N168" s="66"/>
      <c r="O168" s="66"/>
      <c r="P168" s="8">
        <f t="shared" si="58"/>
        <v>18</v>
      </c>
      <c r="Q168" s="67">
        <f t="shared" si="65"/>
        <v>0</v>
      </c>
      <c r="R168" s="67">
        <f t="shared" si="65"/>
        <v>0</v>
      </c>
      <c r="S168" s="67">
        <f t="shared" si="65"/>
        <v>0</v>
      </c>
      <c r="T168" s="67">
        <f t="shared" si="65"/>
        <v>0</v>
      </c>
      <c r="U168" s="67">
        <f t="shared" si="65"/>
        <v>0</v>
      </c>
      <c r="V168" s="63">
        <f t="shared" si="60"/>
        <v>0</v>
      </c>
      <c r="W168" s="63">
        <f t="shared" si="61"/>
        <v>0</v>
      </c>
      <c r="X168" s="63">
        <f t="shared" si="62"/>
        <v>0</v>
      </c>
      <c r="Y168" s="63">
        <f t="shared" si="63"/>
        <v>0</v>
      </c>
      <c r="Z168" s="63">
        <f t="shared" si="64"/>
        <v>0</v>
      </c>
      <c r="AA168" s="8"/>
    </row>
    <row r="169" spans="1:27" s="9" customFormat="1" ht="21" customHeight="1" x14ac:dyDescent="0.25">
      <c r="A169" s="377"/>
      <c r="B169" s="8"/>
      <c r="D169" s="8"/>
      <c r="E169" s="8"/>
      <c r="F169" s="8"/>
      <c r="G169" s="61"/>
      <c r="H169" s="61"/>
      <c r="K169" s="97"/>
      <c r="L169" s="61"/>
      <c r="M169" s="8"/>
      <c r="N169" s="8"/>
      <c r="O169" s="8"/>
      <c r="P169" s="8"/>
      <c r="Q169" s="8"/>
      <c r="R169" s="8"/>
      <c r="S169" s="8"/>
      <c r="T169" s="8"/>
      <c r="U169" s="8"/>
      <c r="W169" s="63"/>
      <c r="X169" s="63"/>
      <c r="Y169" s="63"/>
      <c r="Z169" s="63"/>
      <c r="AA169" s="8"/>
    </row>
    <row r="170" spans="1:27" s="9" customFormat="1" ht="21" customHeight="1" x14ac:dyDescent="0.25">
      <c r="A170" s="377"/>
      <c r="B170" s="8"/>
      <c r="D170" s="8"/>
      <c r="E170" s="8"/>
      <c r="F170" s="8"/>
      <c r="G170" s="8"/>
      <c r="H170" s="8"/>
      <c r="I170" s="8"/>
      <c r="J170" s="8"/>
      <c r="K170" s="12"/>
      <c r="L170" s="10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</row>
    <row r="171" spans="1:27" ht="21" customHeight="1" thickBot="1" x14ac:dyDescent="0.3"/>
    <row r="172" spans="1:27" ht="21" customHeight="1" thickBot="1" x14ac:dyDescent="0.3">
      <c r="Q172" s="81">
        <f>6</f>
        <v>6</v>
      </c>
      <c r="R172" s="82">
        <f>12*1+6</f>
        <v>18</v>
      </c>
      <c r="S172" s="82">
        <f>12*2+6</f>
        <v>30</v>
      </c>
      <c r="T172" s="82">
        <f>12*3+6</f>
        <v>42</v>
      </c>
      <c r="U172" s="83">
        <f>12*4+6</f>
        <v>54</v>
      </c>
    </row>
  </sheetData>
  <autoFilter ref="D26:F170" xr:uid="{6B3EB7BD-3D65-4947-8100-9477A8047029}"/>
  <mergeCells count="28">
    <mergeCell ref="N19:Q19"/>
    <mergeCell ref="S19:Z20"/>
    <mergeCell ref="N20:Q20"/>
    <mergeCell ref="N21:Q21"/>
    <mergeCell ref="N22:Q22"/>
    <mergeCell ref="N13:Z13"/>
    <mergeCell ref="L14:M14"/>
    <mergeCell ref="N14:Z14"/>
    <mergeCell ref="S16:Z16"/>
    <mergeCell ref="N17:Q17"/>
    <mergeCell ref="S17:Z18"/>
    <mergeCell ref="N18:Q18"/>
    <mergeCell ref="B2:J2"/>
    <mergeCell ref="L2:Z2"/>
    <mergeCell ref="M5:Z5"/>
    <mergeCell ref="A25:A26"/>
    <mergeCell ref="B25:J25"/>
    <mergeCell ref="L25:Z25"/>
    <mergeCell ref="M6:Z6"/>
    <mergeCell ref="M7:Z7"/>
    <mergeCell ref="M8:Z8"/>
    <mergeCell ref="L10:M10"/>
    <mergeCell ref="N10:Z10"/>
    <mergeCell ref="L11:M11"/>
    <mergeCell ref="N11:Z11"/>
    <mergeCell ref="L12:M12"/>
    <mergeCell ref="N12:Z12"/>
    <mergeCell ref="L13:M13"/>
  </mergeCells>
  <phoneticPr fontId="16" type="noConversion"/>
  <pageMargins left="0.7" right="0.7" top="0.75" bottom="0.75" header="0.3" footer="0.3"/>
  <pageSetup paperSize="9" orientation="portrait" r:id="rId1"/>
  <ignoredErrors>
    <ignoredError sqref="Q26:U26 C20:C21 H4 H16 C18" numberStoredAsText="1"/>
    <ignoredError sqref="G39" formulaRange="1"/>
  </ignoredErrors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60F378-C902-40BD-A489-06759904E0A4}">
  <dimension ref="A1:AE203"/>
  <sheetViews>
    <sheetView showGridLines="0" topLeftCell="A23" zoomScale="115" zoomScaleNormal="115" workbookViewId="0">
      <selection activeCell="H28" sqref="H28"/>
    </sheetView>
  </sheetViews>
  <sheetFormatPr defaultColWidth="9.140625" defaultRowHeight="21" customHeight="1" x14ac:dyDescent="0.25"/>
  <cols>
    <col min="1" max="1" width="7.42578125" style="13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2" customWidth="1"/>
    <col min="12" max="12" width="8.7109375" style="61" bestFit="1" customWidth="1"/>
    <col min="13" max="14" width="8.5703125" style="8" customWidth="1"/>
    <col min="15" max="15" width="13" style="8" customWidth="1"/>
    <col min="16" max="16" width="10.5703125" style="8" customWidth="1"/>
    <col min="17" max="21" width="10.5703125" style="8" hidden="1" customWidth="1"/>
    <col min="22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33"/>
      <c r="C1" s="9"/>
      <c r="K1" s="12"/>
      <c r="L1" s="61"/>
    </row>
    <row r="2" spans="1:27" customFormat="1" ht="23.25" customHeight="1" x14ac:dyDescent="0.35">
      <c r="A2" s="132"/>
      <c r="B2" s="391" t="s">
        <v>149</v>
      </c>
      <c r="C2" s="392"/>
      <c r="D2" s="392"/>
      <c r="E2" s="392"/>
      <c r="F2" s="392"/>
      <c r="G2" s="392"/>
      <c r="H2" s="392"/>
      <c r="I2" s="392"/>
      <c r="J2" s="392"/>
      <c r="K2" s="11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2"/>
    </row>
    <row r="3" spans="1:27" customFormat="1" ht="9" customHeight="1" thickBot="1" x14ac:dyDescent="0.3">
      <c r="A3" s="132"/>
      <c r="B3" s="2"/>
      <c r="D3" s="2"/>
      <c r="E3" s="2"/>
      <c r="F3" s="2"/>
      <c r="G3" s="2"/>
      <c r="H3" s="2"/>
      <c r="I3" s="2"/>
      <c r="J3" s="2"/>
      <c r="K3" s="11"/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"/>
    </row>
    <row r="4" spans="1:27" s="8" customFormat="1" ht="21" customHeight="1" thickBot="1" x14ac:dyDescent="0.3">
      <c r="A4" s="133"/>
      <c r="B4" s="269"/>
      <c r="C4" s="270" t="s">
        <v>150</v>
      </c>
      <c r="D4" s="138" t="s">
        <v>0</v>
      </c>
      <c r="E4" s="138" t="s">
        <v>1</v>
      </c>
      <c r="F4" s="138"/>
      <c r="G4" s="138" t="s">
        <v>55</v>
      </c>
      <c r="H4" s="172" t="s">
        <v>268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1:27" s="8" customFormat="1" ht="21" customHeight="1" x14ac:dyDescent="0.25">
      <c r="A5" s="133"/>
      <c r="B5" s="286"/>
      <c r="C5" s="287"/>
      <c r="D5" s="288"/>
      <c r="E5" s="288"/>
      <c r="F5" s="288"/>
      <c r="G5" s="289"/>
      <c r="H5" s="290"/>
      <c r="I5" s="291"/>
      <c r="J5" s="292"/>
      <c r="K5" s="114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1:27" s="8" customFormat="1" ht="21" customHeight="1" x14ac:dyDescent="0.25">
      <c r="A6" s="133"/>
      <c r="B6" s="293"/>
      <c r="C6" s="294" t="s">
        <v>119</v>
      </c>
      <c r="D6" s="295">
        <v>1</v>
      </c>
      <c r="E6" s="295" t="s">
        <v>21</v>
      </c>
      <c r="F6" s="295"/>
      <c r="G6" s="296">
        <f>+SUMIF(D$27:D$201,"1",I$27:I$201)</f>
        <v>0</v>
      </c>
      <c r="H6" s="296">
        <f>+'HFJ AT20'!G6</f>
        <v>0</v>
      </c>
      <c r="I6" s="297"/>
      <c r="J6" s="298"/>
      <c r="K6" s="116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1:27" s="8" customFormat="1" ht="21" customHeight="1" x14ac:dyDescent="0.25">
      <c r="A7" s="133"/>
      <c r="B7" s="72"/>
      <c r="C7" t="s">
        <v>120</v>
      </c>
      <c r="D7" s="2"/>
      <c r="E7" s="70" t="s">
        <v>21</v>
      </c>
      <c r="F7" s="122"/>
      <c r="G7" s="108">
        <f>+G8+G9</f>
        <v>680738.31638856942</v>
      </c>
      <c r="H7" s="108">
        <f>+'HFJ AT20'!G7</f>
        <v>681988.31638856942</v>
      </c>
      <c r="I7" s="150">
        <f t="shared" ref="I7" si="0">IFERROR(G7/H7-1,0)</f>
        <v>-1.8328759745024348E-3</v>
      </c>
      <c r="J7" s="227"/>
      <c r="K7" s="119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1:27" s="8" customFormat="1" ht="21" customHeight="1" thickBot="1" x14ac:dyDescent="0.3">
      <c r="A8" s="133"/>
      <c r="B8" s="74"/>
      <c r="C8" s="254" t="s">
        <v>121</v>
      </c>
      <c r="D8" s="70">
        <v>1</v>
      </c>
      <c r="E8" s="70" t="s">
        <v>21</v>
      </c>
      <c r="F8" s="122"/>
      <c r="G8" s="161">
        <f>+SUMIF(D$27:D$201,"1",J$27:J$201)</f>
        <v>657771.31638856942</v>
      </c>
      <c r="H8" s="107">
        <f>+'HFJ AT20'!G8</f>
        <v>657771.31638856942</v>
      </c>
      <c r="I8" s="229"/>
      <c r="J8" s="233"/>
      <c r="K8" s="116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1:27" s="8" customFormat="1" ht="21" customHeight="1" thickBot="1" x14ac:dyDescent="0.3">
      <c r="A9" s="133"/>
      <c r="B9" s="74"/>
      <c r="C9" s="254" t="s">
        <v>122</v>
      </c>
      <c r="D9" s="70">
        <v>2</v>
      </c>
      <c r="E9" s="70" t="s">
        <v>21</v>
      </c>
      <c r="F9" s="122"/>
      <c r="G9" s="161">
        <f>+SUMIF(D$27:D$201,"2",J$27:J$201)</f>
        <v>22967</v>
      </c>
      <c r="H9" s="107">
        <f>+'HFJ AT20'!G9</f>
        <v>24217</v>
      </c>
      <c r="I9" s="229"/>
      <c r="J9" s="227"/>
      <c r="K9" s="119"/>
      <c r="L9" s="261" t="s">
        <v>133</v>
      </c>
      <c r="M9" s="2"/>
      <c r="N9" s="2"/>
      <c r="O9" s="2"/>
      <c r="P9" s="2"/>
      <c r="Q9" s="2"/>
      <c r="R9" s="2"/>
      <c r="S9" s="2"/>
      <c r="T9" s="260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3"/>
      <c r="B10" s="74"/>
      <c r="C10" s="253" t="s">
        <v>39</v>
      </c>
      <c r="D10" s="70">
        <v>3</v>
      </c>
      <c r="E10" s="70" t="s">
        <v>21</v>
      </c>
      <c r="F10" s="122"/>
      <c r="G10" s="107">
        <f>+SUMIF(D$27:D$201,"3",G$27:G$201)</f>
        <v>80000</v>
      </c>
      <c r="H10" s="107">
        <f>+'HFJ AT20'!G10</f>
        <v>0</v>
      </c>
      <c r="I10" s="229"/>
      <c r="J10" s="233"/>
      <c r="K10" s="116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1:27" s="8" customFormat="1" ht="21" customHeight="1" x14ac:dyDescent="0.25">
      <c r="A11" s="133"/>
      <c r="B11" s="72"/>
      <c r="C11" t="s">
        <v>40</v>
      </c>
      <c r="D11" s="2"/>
      <c r="E11" s="70" t="s">
        <v>21</v>
      </c>
      <c r="F11" s="70"/>
      <c r="G11" s="107">
        <f>+G12+G13</f>
        <v>3000</v>
      </c>
      <c r="H11" s="107">
        <f>+'HFJ AT20'!G11</f>
        <v>3000</v>
      </c>
      <c r="I11" s="229"/>
      <c r="J11" s="233"/>
      <c r="K11" s="116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1:27" s="8" customFormat="1" ht="21" customHeight="1" x14ac:dyDescent="0.25">
      <c r="A12" s="133"/>
      <c r="B12" s="74"/>
      <c r="C12" s="254" t="s">
        <v>123</v>
      </c>
      <c r="D12" s="70">
        <v>4</v>
      </c>
      <c r="E12" s="70" t="s">
        <v>21</v>
      </c>
      <c r="F12" s="70"/>
      <c r="G12" s="161">
        <f>+SUMIF(D$27:D$201,"4",G$27:G$201)</f>
        <v>3000</v>
      </c>
      <c r="H12" s="107">
        <f>+'HFJ AT20'!G12</f>
        <v>3000</v>
      </c>
      <c r="I12" s="229"/>
      <c r="J12" s="227"/>
      <c r="K12" s="116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1:27" s="8" customFormat="1" ht="21" customHeight="1" x14ac:dyDescent="0.25">
      <c r="A13" s="133"/>
      <c r="B13" s="75"/>
      <c r="C13" s="255" t="s">
        <v>124</v>
      </c>
      <c r="D13" s="169">
        <v>5</v>
      </c>
      <c r="E13" s="169" t="s">
        <v>21</v>
      </c>
      <c r="F13" s="169"/>
      <c r="G13" s="256">
        <f>+SUMIF(D$27:D$201,"5",G$27:G$201)</f>
        <v>0</v>
      </c>
      <c r="H13" s="257">
        <f>+'HFJ AT20'!G13</f>
        <v>0</v>
      </c>
      <c r="I13" s="231"/>
      <c r="J13" s="234"/>
      <c r="K13" s="116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1:27" s="8" customFormat="1" ht="21" customHeight="1" thickBot="1" x14ac:dyDescent="0.3">
      <c r="A14" s="133"/>
      <c r="B14" s="299"/>
      <c r="C14" s="211" t="s">
        <v>151</v>
      </c>
      <c r="D14" s="300"/>
      <c r="E14" s="300"/>
      <c r="F14" s="120"/>
      <c r="G14" s="258">
        <f>G7+SUM(G10:G11)</f>
        <v>763738.31638856942</v>
      </c>
      <c r="H14" s="258">
        <f>H7+SUM(H10:H11)</f>
        <v>684988.31638856942</v>
      </c>
      <c r="I14" s="235"/>
      <c r="J14" s="228"/>
      <c r="K14" s="114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1:27" s="8" customFormat="1" ht="9" customHeight="1" thickBot="1" x14ac:dyDescent="0.3">
      <c r="A15" s="133"/>
      <c r="C15" s="9"/>
      <c r="I15" s="131"/>
      <c r="J15" s="131"/>
      <c r="K15" s="12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7" s="8" customFormat="1" ht="21" customHeight="1" thickBot="1" x14ac:dyDescent="0.3">
      <c r="A16" s="133"/>
      <c r="B16" s="271"/>
      <c r="C16" s="272" t="s">
        <v>83</v>
      </c>
      <c r="D16" s="138"/>
      <c r="E16" s="138" t="s">
        <v>1</v>
      </c>
      <c r="F16" s="138"/>
      <c r="G16" s="138" t="s">
        <v>55</v>
      </c>
      <c r="H16" s="138" t="s">
        <v>54</v>
      </c>
      <c r="I16" s="270" t="s">
        <v>41</v>
      </c>
      <c r="J16" s="273"/>
      <c r="K16" s="12"/>
      <c r="L16" s="3"/>
      <c r="M16" s="261" t="s">
        <v>141</v>
      </c>
      <c r="N16" s="2"/>
      <c r="O16" s="2"/>
      <c r="P16" s="2"/>
      <c r="Q16" s="2"/>
      <c r="R16" s="2"/>
      <c r="S16" s="406" t="s">
        <v>142</v>
      </c>
      <c r="T16" s="406"/>
      <c r="U16" s="406"/>
      <c r="V16" s="406"/>
      <c r="W16" s="406"/>
      <c r="X16" s="406"/>
      <c r="Y16" s="406"/>
      <c r="Z16" s="406"/>
    </row>
    <row r="17" spans="1:31" s="8" customFormat="1" ht="21" customHeight="1" x14ac:dyDescent="0.25">
      <c r="A17" s="133"/>
      <c r="B17" s="117"/>
      <c r="C17" s="113" t="s">
        <v>36</v>
      </c>
      <c r="D17" s="112"/>
      <c r="E17" s="112" t="s">
        <v>21</v>
      </c>
      <c r="F17" s="112"/>
      <c r="G17" s="89">
        <f>+SUM(V$27:V$201)</f>
        <v>4000.0000022132972</v>
      </c>
      <c r="H17" s="135" t="s">
        <v>53</v>
      </c>
      <c r="I17" s="166"/>
      <c r="J17" s="167"/>
      <c r="K17" s="12"/>
      <c r="L17" s="3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31" s="8" customFormat="1" ht="21" customHeight="1" x14ac:dyDescent="0.25">
      <c r="A18" s="133"/>
      <c r="B18" s="118"/>
      <c r="C18" s="121">
        <v>2021</v>
      </c>
      <c r="D18" s="122"/>
      <c r="E18" s="122" t="s">
        <v>21</v>
      </c>
      <c r="F18" s="122"/>
      <c r="G18" s="80">
        <f>+SUM(W$27:W$201)</f>
        <v>9499.9999145642996</v>
      </c>
      <c r="H18" s="135" t="s">
        <v>53</v>
      </c>
      <c r="I18" s="106"/>
      <c r="J18" s="236"/>
      <c r="K18" s="12"/>
      <c r="L18" s="3"/>
      <c r="M18" s="264">
        <v>1</v>
      </c>
      <c r="N18" s="407" t="s">
        <v>117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31" s="8" customFormat="1" ht="21" customHeight="1" x14ac:dyDescent="0.25">
      <c r="A19" s="133"/>
      <c r="B19" s="117"/>
      <c r="C19" s="123">
        <v>2022</v>
      </c>
      <c r="D19" s="112"/>
      <c r="E19" s="112" t="s">
        <v>21</v>
      </c>
      <c r="F19" s="112"/>
      <c r="G19" s="80">
        <f>+SUM(X$27:X$201)</f>
        <v>15499.999912876907</v>
      </c>
      <c r="H19" s="135" t="s">
        <v>53</v>
      </c>
      <c r="I19" s="230"/>
      <c r="J19" s="236"/>
      <c r="K19" s="12"/>
      <c r="L19" s="3"/>
      <c r="M19" s="264">
        <v>2</v>
      </c>
      <c r="N19" s="397" t="s">
        <v>52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31" s="8" customFormat="1" ht="21" customHeight="1" x14ac:dyDescent="0.25">
      <c r="A20" s="133"/>
      <c r="B20" s="118"/>
      <c r="C20" s="121" t="s">
        <v>37</v>
      </c>
      <c r="D20" s="122"/>
      <c r="E20" s="122" t="s">
        <v>21</v>
      </c>
      <c r="F20" s="122"/>
      <c r="G20" s="80">
        <f>+SUM(Y$27:Y$201)</f>
        <v>18499.999912876909</v>
      </c>
      <c r="H20" s="135" t="s">
        <v>53</v>
      </c>
      <c r="I20" s="106"/>
      <c r="J20" s="236"/>
      <c r="K20" s="12"/>
      <c r="L20" s="3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31" ht="21" customHeight="1" x14ac:dyDescent="0.25">
      <c r="B21" s="124"/>
      <c r="C21" s="125" t="s">
        <v>38</v>
      </c>
      <c r="D21" s="126"/>
      <c r="E21" s="126" t="s">
        <v>21</v>
      </c>
      <c r="F21" s="126"/>
      <c r="G21" s="85">
        <f>+SUM(Z$27:Z$201)</f>
        <v>19399.999912876905</v>
      </c>
      <c r="H21" s="136" t="s">
        <v>53</v>
      </c>
      <c r="I21" s="232"/>
      <c r="J21" s="237"/>
      <c r="L21" s="3"/>
      <c r="M21" s="264">
        <v>4</v>
      </c>
      <c r="N21" s="397" t="s">
        <v>40</v>
      </c>
      <c r="O21" s="397"/>
      <c r="P21" s="397"/>
      <c r="Q21" s="398"/>
      <c r="R21" s="260"/>
      <c r="S21" s="2"/>
      <c r="T21" s="2"/>
      <c r="U21" s="267"/>
      <c r="V21" s="267"/>
      <c r="W21" s="267"/>
      <c r="X21" s="267"/>
      <c r="Y21" s="267"/>
      <c r="Z21" s="267"/>
      <c r="AB21" s="8"/>
      <c r="AC21" s="8"/>
      <c r="AD21" s="8"/>
      <c r="AE21" s="8"/>
    </row>
    <row r="22" spans="1:31" ht="21" customHeight="1" thickBot="1" x14ac:dyDescent="0.3">
      <c r="B22" s="78"/>
      <c r="C22" s="303" t="s">
        <v>154</v>
      </c>
      <c r="D22" s="64"/>
      <c r="E22" s="64"/>
      <c r="F22" s="126"/>
      <c r="G22" s="162">
        <f>+SUM(G17:G21)</f>
        <v>66899.999655408319</v>
      </c>
      <c r="H22" s="64"/>
      <c r="I22" s="109"/>
      <c r="J22" s="238"/>
      <c r="L22" s="3"/>
      <c r="M22" s="268">
        <v>5</v>
      </c>
      <c r="N22" s="400" t="s">
        <v>47</v>
      </c>
      <c r="O22" s="400"/>
      <c r="P22" s="400"/>
      <c r="Q22" s="401"/>
      <c r="R22" s="260"/>
      <c r="S22" s="260"/>
      <c r="T22" s="2"/>
      <c r="U22" s="267"/>
      <c r="V22" s="267"/>
      <c r="W22" s="267"/>
      <c r="X22" s="267"/>
      <c r="Y22" s="267"/>
      <c r="Z22" s="267"/>
      <c r="AB22" s="8"/>
      <c r="AC22" s="8"/>
      <c r="AD22" s="8"/>
      <c r="AE22" s="8"/>
    </row>
    <row r="23" spans="1:31" ht="21" customHeight="1" thickBot="1" x14ac:dyDescent="0.3">
      <c r="B23" s="76"/>
      <c r="C23" s="305" t="s">
        <v>155</v>
      </c>
      <c r="D23" s="77"/>
      <c r="E23" s="77"/>
      <c r="F23" s="120"/>
      <c r="G23" s="79">
        <f>+G22/4.5</f>
        <v>14866.666590090737</v>
      </c>
      <c r="H23" s="77"/>
      <c r="I23" s="239"/>
      <c r="J23" s="228"/>
      <c r="L23" s="3"/>
      <c r="M23" s="2"/>
      <c r="N23" s="2"/>
      <c r="O23" s="2"/>
      <c r="P23" s="2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127" customFormat="1" ht="21" customHeight="1" x14ac:dyDescent="0.3">
      <c r="A25" s="140"/>
      <c r="B25" s="395" t="s">
        <v>156</v>
      </c>
      <c r="C25" s="395"/>
      <c r="D25" s="395"/>
      <c r="E25" s="395"/>
      <c r="F25" s="395"/>
      <c r="G25" s="395"/>
      <c r="H25" s="395"/>
      <c r="I25" s="395"/>
      <c r="J25" s="395"/>
      <c r="K25" s="103"/>
      <c r="L25" s="395" t="s">
        <v>51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8"/>
      <c r="AB25" s="8"/>
      <c r="AC25" s="8"/>
      <c r="AD25" s="8"/>
      <c r="AE25" s="8"/>
    </row>
    <row r="26" spans="1:31" s="128" customFormat="1" ht="21" customHeight="1" x14ac:dyDescent="0.25">
      <c r="A26" s="141"/>
      <c r="B26" s="370" t="s">
        <v>3</v>
      </c>
      <c r="C26" s="371" t="s">
        <v>81</v>
      </c>
      <c r="D26" s="370" t="s">
        <v>0</v>
      </c>
      <c r="E26" s="370" t="s">
        <v>1</v>
      </c>
      <c r="F26" s="370"/>
      <c r="G26" s="370" t="s">
        <v>158</v>
      </c>
      <c r="H26" s="370" t="s">
        <v>125</v>
      </c>
      <c r="I26" s="370" t="s">
        <v>126</v>
      </c>
      <c r="J26" s="370" t="s">
        <v>61</v>
      </c>
      <c r="K26" s="372"/>
      <c r="L26" s="373" t="s">
        <v>134</v>
      </c>
      <c r="M26" s="373" t="s">
        <v>146</v>
      </c>
      <c r="N26" s="373" t="s">
        <v>25</v>
      </c>
      <c r="O26" s="373" t="s">
        <v>24</v>
      </c>
      <c r="P26" s="370" t="s">
        <v>23</v>
      </c>
      <c r="Q26" s="374" t="s">
        <v>31</v>
      </c>
      <c r="R26" s="374" t="s">
        <v>32</v>
      </c>
      <c r="S26" s="374" t="s">
        <v>33</v>
      </c>
      <c r="T26" s="374" t="s">
        <v>34</v>
      </c>
      <c r="U26" s="374" t="s">
        <v>35</v>
      </c>
      <c r="V26" s="374" t="s">
        <v>56</v>
      </c>
      <c r="W26" s="374" t="s">
        <v>57</v>
      </c>
      <c r="X26" s="374" t="s">
        <v>58</v>
      </c>
      <c r="Y26" s="374" t="s">
        <v>59</v>
      </c>
      <c r="Z26" s="374" t="s">
        <v>60</v>
      </c>
      <c r="AA26" s="8"/>
      <c r="AB26" s="8"/>
      <c r="AC26" s="8"/>
      <c r="AD26" s="8"/>
      <c r="AE26" s="8"/>
    </row>
    <row r="27" spans="1:31" s="115" customFormat="1" ht="21" customHeight="1" x14ac:dyDescent="0.3">
      <c r="A27" s="331"/>
      <c r="B27" s="8">
        <v>1</v>
      </c>
      <c r="C27" s="312" t="s">
        <v>208</v>
      </c>
      <c r="D27" s="225">
        <v>2</v>
      </c>
      <c r="E27" s="12"/>
      <c r="F27" s="12"/>
      <c r="G27" s="368">
        <v>28822</v>
      </c>
      <c r="H27" s="368">
        <v>4605</v>
      </c>
      <c r="I27" s="375">
        <v>3000</v>
      </c>
      <c r="J27" s="313">
        <f t="shared" ref="J27:J41" si="1">+IF(D27=1,(G27-H27-I27),IF(D27=2,(G27-H27-I27),0))</f>
        <v>21217</v>
      </c>
      <c r="K27" s="131"/>
      <c r="L27" s="326" t="s">
        <v>259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69">
        <v>0</v>
      </c>
      <c r="W27" s="369">
        <v>0</v>
      </c>
      <c r="X27" s="369">
        <v>0</v>
      </c>
      <c r="Y27" s="369">
        <v>3000</v>
      </c>
      <c r="Z27" s="369">
        <v>3000</v>
      </c>
      <c r="AA27" s="131"/>
    </row>
    <row r="28" spans="1:31" s="115" customFormat="1" ht="21" customHeight="1" x14ac:dyDescent="0.3">
      <c r="A28" s="331"/>
      <c r="B28" s="8">
        <v>2</v>
      </c>
      <c r="C28" s="312" t="s">
        <v>195</v>
      </c>
      <c r="D28" s="225">
        <v>1</v>
      </c>
      <c r="E28" s="12"/>
      <c r="F28" s="12"/>
      <c r="G28" s="365">
        <v>90444</v>
      </c>
      <c r="H28" s="366">
        <v>9624</v>
      </c>
      <c r="I28" s="366">
        <v>0</v>
      </c>
      <c r="J28" s="367">
        <f t="shared" ref="J28" si="2">+IF(D28=1,(G28-H28-I28),IF(D28=2,(G28-H28-I28),0))</f>
        <v>80820</v>
      </c>
      <c r="K28" s="131"/>
      <c r="L28" s="329">
        <v>40.40999996945817</v>
      </c>
      <c r="M28" s="63">
        <f t="shared" ref="M28" si="3">+L28*12</f>
        <v>484.91999963349804</v>
      </c>
      <c r="N28" s="66">
        <v>-18</v>
      </c>
      <c r="O28" s="66">
        <v>0</v>
      </c>
      <c r="P28" s="8">
        <f t="shared" ref="P28" si="4">+N28+O28+18</f>
        <v>0</v>
      </c>
      <c r="Q28" s="67">
        <f t="shared" ref="Q28:U31" si="5">IFERROR(IF(AND((Q$203-$P28)/$M28&gt;0,(Q$203-$P28)/$M28&lt;1),(Q$203-$P28)/$M28,IF((Q$203-$P28)/$M28&gt;0,1,0)),0)</f>
        <v>1.2373174966045519E-2</v>
      </c>
      <c r="R28" s="67">
        <f t="shared" si="5"/>
        <v>3.7119524898136559E-2</v>
      </c>
      <c r="S28" s="67">
        <f t="shared" si="5"/>
        <v>6.1865874830227596E-2</v>
      </c>
      <c r="T28" s="67">
        <f t="shared" si="5"/>
        <v>8.6612224762318626E-2</v>
      </c>
      <c r="U28" s="67">
        <f t="shared" si="5"/>
        <v>0.11135857469440967</v>
      </c>
      <c r="V28" s="63">
        <f t="shared" ref="V28" si="6">Q28*($G28-$H28)</f>
        <v>1000.0000007557989</v>
      </c>
      <c r="W28" s="63">
        <f t="shared" ref="W28" si="7">R28*($G28-$H28)-V28</f>
        <v>2000.0000015115979</v>
      </c>
      <c r="X28" s="63">
        <f t="shared" ref="X28" si="8">S28*($G28-$H28)-SUM(V28:W28)</f>
        <v>2000.0000015115975</v>
      </c>
      <c r="Y28" s="63">
        <f t="shared" ref="Y28" si="9">T28*($G28-$H28)-SUM(V28:X28)</f>
        <v>2000.0000015115975</v>
      </c>
      <c r="Z28" s="63">
        <f t="shared" ref="Z28" si="10">U28*($G28-$H28)-SUM(V28:Y28)</f>
        <v>2000.0000015115975</v>
      </c>
      <c r="AA28" s="131"/>
    </row>
    <row r="29" spans="1:31" s="115" customFormat="1" ht="21" customHeight="1" x14ac:dyDescent="0.3">
      <c r="A29" s="331"/>
      <c r="B29" s="8">
        <v>3</v>
      </c>
      <c r="C29" s="312" t="s">
        <v>196</v>
      </c>
      <c r="D29" s="225">
        <v>1</v>
      </c>
      <c r="E29" s="12"/>
      <c r="F29" s="12"/>
      <c r="G29" s="365">
        <v>99761</v>
      </c>
      <c r="H29" s="366">
        <v>12027</v>
      </c>
      <c r="I29" s="366">
        <v>0</v>
      </c>
      <c r="J29" s="367">
        <f t="shared" si="1"/>
        <v>87734</v>
      </c>
      <c r="K29" s="131"/>
      <c r="L29" s="329">
        <v>29.24466663288743</v>
      </c>
      <c r="M29" s="63">
        <f t="shared" ref="M29:M40" si="11">+L29*12</f>
        <v>350.93599959464916</v>
      </c>
      <c r="N29" s="66">
        <v>-18</v>
      </c>
      <c r="O29" s="66">
        <v>0</v>
      </c>
      <c r="P29" s="8">
        <f t="shared" ref="P29:P40" si="12">+N29+O29+18</f>
        <v>0</v>
      </c>
      <c r="Q29" s="67">
        <f t="shared" si="5"/>
        <v>1.709713454000256E-2</v>
      </c>
      <c r="R29" s="67">
        <f t="shared" si="5"/>
        <v>5.1291403620007676E-2</v>
      </c>
      <c r="S29" s="67">
        <f t="shared" si="5"/>
        <v>8.5485672700012796E-2</v>
      </c>
      <c r="T29" s="67">
        <f t="shared" si="5"/>
        <v>0.11967994178001791</v>
      </c>
      <c r="U29" s="67">
        <f t="shared" si="5"/>
        <v>0.15387421086002304</v>
      </c>
      <c r="V29" s="63">
        <f t="shared" ref="V29:V40" si="13">Q29*($G29-$H29)</f>
        <v>1500.0000017325847</v>
      </c>
      <c r="W29" s="63">
        <f t="shared" ref="W29:W40" si="14">R29*($G29-$H29)-V29</f>
        <v>3000.0000034651684</v>
      </c>
      <c r="X29" s="63">
        <f t="shared" ref="X29:X40" si="15">S29*($G29-$H29)-SUM(V29:W29)</f>
        <v>3000.0000034651694</v>
      </c>
      <c r="Y29" s="63">
        <f t="shared" ref="Y29:Y40" si="16">T29*($G29-$H29)-SUM(V29:X29)</f>
        <v>3000.0000034651694</v>
      </c>
      <c r="Z29" s="63">
        <f t="shared" ref="Z29:Z40" si="17">U29*($G29-$H29)-SUM(V29:Y29)</f>
        <v>3000.0000034651694</v>
      </c>
      <c r="AA29" s="131"/>
    </row>
    <row r="30" spans="1:31" s="143" customFormat="1" ht="21" customHeight="1" x14ac:dyDescent="0.3">
      <c r="A30" s="331"/>
      <c r="B30" s="8">
        <v>4</v>
      </c>
      <c r="C30" s="312" t="s">
        <v>203</v>
      </c>
      <c r="D30" s="225">
        <v>1</v>
      </c>
      <c r="E30" s="105"/>
      <c r="F30" s="105"/>
      <c r="G30" s="365">
        <v>144861.5</v>
      </c>
      <c r="H30" s="366">
        <v>0</v>
      </c>
      <c r="I30" s="366">
        <v>0</v>
      </c>
      <c r="J30" s="367">
        <f t="shared" ref="J30:J31" si="18">+IF(D30=1,(G30-H30-I30),IF(D30=2,(G30-H30-I30),0))</f>
        <v>144861.5</v>
      </c>
      <c r="K30" s="142"/>
      <c r="L30" s="329">
        <v>48.287166641576164</v>
      </c>
      <c r="M30" s="63">
        <f t="shared" ref="M30" si="19">+L30*12</f>
        <v>579.44599969891397</v>
      </c>
      <c r="N30" s="66">
        <v>0</v>
      </c>
      <c r="O30" s="66">
        <v>0</v>
      </c>
      <c r="P30" s="8">
        <f t="shared" ref="P30:P31" si="20">+N30+O30+18</f>
        <v>18</v>
      </c>
      <c r="Q30" s="67">
        <f t="shared" si="5"/>
        <v>0</v>
      </c>
      <c r="R30" s="67">
        <f t="shared" si="5"/>
        <v>0</v>
      </c>
      <c r="S30" s="67">
        <f t="shared" si="5"/>
        <v>2.0709436265390256E-2</v>
      </c>
      <c r="T30" s="67">
        <f t="shared" si="5"/>
        <v>4.1418872530780512E-2</v>
      </c>
      <c r="U30" s="67">
        <f t="shared" si="5"/>
        <v>6.2128308796170768E-2</v>
      </c>
      <c r="V30" s="63">
        <f t="shared" ref="V30:V31" si="21">Q30*($G30-$H30)</f>
        <v>0</v>
      </c>
      <c r="W30" s="63">
        <f t="shared" ref="W30:W31" si="22">R30*($G30-$H30)-V30</f>
        <v>0</v>
      </c>
      <c r="X30" s="63">
        <f t="shared" ref="X30:X31" si="23">S30*($G30-$H30)-SUM(V30:W30)</f>
        <v>3000.0000015588307</v>
      </c>
      <c r="Y30" s="63">
        <f t="shared" ref="Y30:Y31" si="24">T30*($G30-$H30)-SUM(V30:X30)</f>
        <v>3000.0000015588307</v>
      </c>
      <c r="Z30" s="63">
        <f t="shared" ref="Z30:Z31" si="25">U30*($G30-$H30)-SUM(V30:Y30)</f>
        <v>3000.0000015588312</v>
      </c>
      <c r="AA30" s="142"/>
    </row>
    <row r="31" spans="1:31" s="130" customFormat="1" ht="21" customHeight="1" x14ac:dyDescent="0.3">
      <c r="A31" s="331"/>
      <c r="B31" s="8">
        <v>5</v>
      </c>
      <c r="C31" s="312" t="s">
        <v>204</v>
      </c>
      <c r="D31" s="225">
        <v>1</v>
      </c>
      <c r="E31" s="12"/>
      <c r="F31" s="12"/>
      <c r="G31" s="365">
        <v>77911.199999999997</v>
      </c>
      <c r="H31" s="366">
        <v>0</v>
      </c>
      <c r="I31" s="366">
        <v>0</v>
      </c>
      <c r="J31" s="367">
        <f t="shared" si="18"/>
        <v>77911.199999999997</v>
      </c>
      <c r="K31" s="129"/>
      <c r="L31" s="329">
        <v>25.970400028101931</v>
      </c>
      <c r="M31" s="63">
        <f t="shared" ref="M31" si="26">+L31*12</f>
        <v>311.64480033722316</v>
      </c>
      <c r="N31" s="66">
        <v>0</v>
      </c>
      <c r="O31" s="66">
        <v>0</v>
      </c>
      <c r="P31" s="8">
        <f t="shared" si="20"/>
        <v>18</v>
      </c>
      <c r="Q31" s="67">
        <f t="shared" si="5"/>
        <v>0</v>
      </c>
      <c r="R31" s="67">
        <f t="shared" si="5"/>
        <v>0</v>
      </c>
      <c r="S31" s="67">
        <f t="shared" si="5"/>
        <v>3.85053753087332E-2</v>
      </c>
      <c r="T31" s="67">
        <f t="shared" si="5"/>
        <v>7.70107506174664E-2</v>
      </c>
      <c r="U31" s="67">
        <f t="shared" si="5"/>
        <v>0.11551612592619959</v>
      </c>
      <c r="V31" s="63">
        <f t="shared" si="21"/>
        <v>0</v>
      </c>
      <c r="W31" s="63">
        <f t="shared" si="22"/>
        <v>0</v>
      </c>
      <c r="X31" s="63">
        <f t="shared" si="23"/>
        <v>2999.9999967537742</v>
      </c>
      <c r="Y31" s="63">
        <f t="shared" si="24"/>
        <v>2999.9999967537742</v>
      </c>
      <c r="Z31" s="63">
        <f t="shared" si="25"/>
        <v>2999.9999967537733</v>
      </c>
      <c r="AA31" s="129"/>
    </row>
    <row r="32" spans="1:31" s="130" customFormat="1" ht="21" customHeight="1" x14ac:dyDescent="0.3">
      <c r="A32" s="331"/>
      <c r="B32" s="8">
        <v>6</v>
      </c>
      <c r="C32" s="346" t="s">
        <v>107</v>
      </c>
      <c r="D32" s="364">
        <v>3</v>
      </c>
      <c r="E32" s="12"/>
      <c r="F32" s="12"/>
      <c r="G32" s="366">
        <v>80000</v>
      </c>
      <c r="H32" s="365">
        <v>0</v>
      </c>
      <c r="I32" s="365">
        <v>0</v>
      </c>
      <c r="J32" s="313">
        <f t="shared" si="1"/>
        <v>0</v>
      </c>
      <c r="K32" s="129"/>
      <c r="L32" s="329"/>
      <c r="M32" s="63"/>
      <c r="N32" s="66"/>
      <c r="O32" s="66"/>
      <c r="P32" s="8"/>
      <c r="Q32" s="67"/>
      <c r="R32" s="67"/>
      <c r="S32" s="67"/>
      <c r="T32" s="67"/>
      <c r="U32" s="67"/>
      <c r="V32" s="63"/>
      <c r="W32" s="63"/>
      <c r="X32" s="63"/>
      <c r="Y32" s="63"/>
      <c r="Z32" s="63"/>
      <c r="AA32" s="129"/>
    </row>
    <row r="33" spans="1:27" s="115" customFormat="1" ht="21" customHeight="1" x14ac:dyDescent="0.3">
      <c r="A33" s="331"/>
      <c r="B33" s="8">
        <v>7</v>
      </c>
      <c r="C33" s="312" t="s">
        <v>197</v>
      </c>
      <c r="D33" s="225">
        <v>1</v>
      </c>
      <c r="E33" s="12"/>
      <c r="F33" s="12"/>
      <c r="G33" s="365">
        <v>29622</v>
      </c>
      <c r="H33" s="366">
        <v>11622</v>
      </c>
      <c r="I33" s="366">
        <v>0</v>
      </c>
      <c r="J33" s="367">
        <f t="shared" si="1"/>
        <v>18000</v>
      </c>
      <c r="K33" s="131"/>
      <c r="L33" s="329">
        <v>11.999999943512245</v>
      </c>
      <c r="M33" s="63">
        <f t="shared" si="11"/>
        <v>143.99999932214695</v>
      </c>
      <c r="N33" s="66">
        <v>-12</v>
      </c>
      <c r="O33" s="66">
        <v>0</v>
      </c>
      <c r="P33" s="8">
        <f t="shared" si="12"/>
        <v>6</v>
      </c>
      <c r="Q33" s="67">
        <f t="shared" ref="Q33:U40" si="27">IFERROR(IF(AND((Q$203-$P33)/$M33&gt;0,(Q$203-$P33)/$M33&lt;1),(Q$203-$P33)/$M33,IF((Q$203-$P33)/$M33&gt;0,1,0)),0)</f>
        <v>0</v>
      </c>
      <c r="R33" s="67">
        <f t="shared" si="27"/>
        <v>8.3333333725609401E-2</v>
      </c>
      <c r="S33" s="67">
        <f t="shared" si="27"/>
        <v>0.1666666674512188</v>
      </c>
      <c r="T33" s="67">
        <f t="shared" si="27"/>
        <v>0.25000000117682825</v>
      </c>
      <c r="U33" s="67">
        <f t="shared" si="27"/>
        <v>0.33333333490243761</v>
      </c>
      <c r="V33" s="63">
        <f t="shared" si="13"/>
        <v>0</v>
      </c>
      <c r="W33" s="63">
        <f t="shared" si="14"/>
        <v>1500.0000070609692</v>
      </c>
      <c r="X33" s="63">
        <f t="shared" si="15"/>
        <v>1500.0000070609692</v>
      </c>
      <c r="Y33" s="63">
        <f t="shared" si="16"/>
        <v>1500.0000070609699</v>
      </c>
      <c r="Z33" s="63">
        <f t="shared" si="17"/>
        <v>1500.0000070609685</v>
      </c>
      <c r="AA33" s="131"/>
    </row>
    <row r="34" spans="1:27" s="130" customFormat="1" ht="21" customHeight="1" x14ac:dyDescent="0.3">
      <c r="A34" s="331"/>
      <c r="B34" s="8">
        <v>8</v>
      </c>
      <c r="C34" s="312" t="s">
        <v>199</v>
      </c>
      <c r="D34" s="225">
        <v>1</v>
      </c>
      <c r="E34" s="12"/>
      <c r="F34" s="12"/>
      <c r="G34" s="365">
        <v>22022</v>
      </c>
      <c r="H34" s="366">
        <v>910</v>
      </c>
      <c r="I34" s="366">
        <v>0</v>
      </c>
      <c r="J34" s="313">
        <f t="shared" ref="J34" si="28">+IF(D34=1,(G34-H34-I34),IF(D34=2,(G34-H34-I34),0))</f>
        <v>21112</v>
      </c>
      <c r="K34" s="129"/>
      <c r="L34" s="329">
        <v>14.074667578689638</v>
      </c>
      <c r="M34" s="63">
        <f t="shared" ref="M34" si="29">+L34*12</f>
        <v>168.89601094427564</v>
      </c>
      <c r="N34" s="66">
        <v>-12</v>
      </c>
      <c r="O34" s="66">
        <v>0</v>
      </c>
      <c r="P34" s="8">
        <f t="shared" ref="P34" si="30">+N34+O34+18</f>
        <v>6</v>
      </c>
      <c r="Q34" s="67">
        <f t="shared" si="27"/>
        <v>0</v>
      </c>
      <c r="R34" s="67">
        <f t="shared" si="27"/>
        <v>7.1049635411218767E-2</v>
      </c>
      <c r="S34" s="67">
        <f t="shared" si="27"/>
        <v>0.14209927082243753</v>
      </c>
      <c r="T34" s="67">
        <f t="shared" si="27"/>
        <v>0.21314890623365632</v>
      </c>
      <c r="U34" s="67">
        <f t="shared" si="27"/>
        <v>0.28419854164487507</v>
      </c>
      <c r="V34" s="63">
        <f t="shared" ref="V34" si="31">Q34*($G34-$H34)</f>
        <v>0</v>
      </c>
      <c r="W34" s="63">
        <f t="shared" ref="W34" si="32">R34*($G34-$H34)-V34</f>
        <v>1499.9999028016507</v>
      </c>
      <c r="X34" s="63">
        <f t="shared" ref="X34" si="33">S34*($G34-$H34)-SUM(V34:W34)</f>
        <v>1499.9999028016507</v>
      </c>
      <c r="Y34" s="63">
        <f t="shared" ref="Y34" si="34">T34*($G34-$H34)-SUM(V34:X34)</f>
        <v>1499.9999028016505</v>
      </c>
      <c r="Z34" s="63">
        <f t="shared" ref="Z34" si="35">U34*($G34-$H34)-SUM(V34:Y34)</f>
        <v>1499.9999028016509</v>
      </c>
      <c r="AA34" s="129"/>
    </row>
    <row r="35" spans="1:27" s="115" customFormat="1" ht="21" customHeight="1" x14ac:dyDescent="0.3">
      <c r="A35" s="331"/>
      <c r="B35" s="8">
        <v>9</v>
      </c>
      <c r="C35" s="312" t="s">
        <v>198</v>
      </c>
      <c r="D35" s="225">
        <v>1</v>
      </c>
      <c r="E35" s="12"/>
      <c r="F35" s="12"/>
      <c r="G35" s="365">
        <v>12306</v>
      </c>
      <c r="H35" s="366">
        <v>2687</v>
      </c>
      <c r="I35" s="366">
        <v>0</v>
      </c>
      <c r="J35" s="313">
        <f t="shared" si="1"/>
        <v>9619</v>
      </c>
      <c r="K35" s="131"/>
      <c r="L35" s="329">
        <v>6.4126666678426902</v>
      </c>
      <c r="M35" s="63">
        <f t="shared" si="11"/>
        <v>76.952000014112286</v>
      </c>
      <c r="N35" s="66">
        <v>-24</v>
      </c>
      <c r="O35" s="66">
        <v>0</v>
      </c>
      <c r="P35" s="8">
        <f t="shared" si="12"/>
        <v>-6</v>
      </c>
      <c r="Q35" s="67">
        <f t="shared" si="27"/>
        <v>0.15594136601776837</v>
      </c>
      <c r="R35" s="67">
        <f t="shared" si="27"/>
        <v>0.31188273203553674</v>
      </c>
      <c r="S35" s="67">
        <f t="shared" si="27"/>
        <v>0.4678240980533051</v>
      </c>
      <c r="T35" s="67">
        <f t="shared" si="27"/>
        <v>0.62376546407107347</v>
      </c>
      <c r="U35" s="67">
        <f t="shared" si="27"/>
        <v>0.77970683008884178</v>
      </c>
      <c r="V35" s="63">
        <f t="shared" si="13"/>
        <v>1499.999999724914</v>
      </c>
      <c r="W35" s="63">
        <f t="shared" si="14"/>
        <v>1499.999999724914</v>
      </c>
      <c r="X35" s="63">
        <f t="shared" si="15"/>
        <v>1499.9999997249138</v>
      </c>
      <c r="Y35" s="63">
        <f t="shared" si="16"/>
        <v>1499.9999997249142</v>
      </c>
      <c r="Z35" s="63">
        <f t="shared" si="17"/>
        <v>1499.9999997249133</v>
      </c>
      <c r="AA35" s="131"/>
    </row>
    <row r="36" spans="1:27" s="115" customFormat="1" ht="21" customHeight="1" x14ac:dyDescent="0.3">
      <c r="A36" s="331"/>
      <c r="B36" s="8">
        <v>10</v>
      </c>
      <c r="C36" s="312" t="s">
        <v>200</v>
      </c>
      <c r="D36" s="225">
        <v>1</v>
      </c>
      <c r="E36" s="12"/>
      <c r="F36" s="12"/>
      <c r="G36" s="365">
        <v>144710.70000000001</v>
      </c>
      <c r="H36" s="365">
        <v>0</v>
      </c>
      <c r="I36" s="365">
        <v>0</v>
      </c>
      <c r="J36" s="313">
        <f t="shared" ref="J36" si="36">+IF(D36=1,(G36-H36-I36),IF(D36=2,(G36-H36-I36),0))</f>
        <v>144710.70000000001</v>
      </c>
      <c r="K36" s="131"/>
      <c r="L36" s="66">
        <v>50</v>
      </c>
      <c r="M36" s="8">
        <f t="shared" ref="M36" si="37">+L36*12</f>
        <v>600</v>
      </c>
      <c r="N36" s="66">
        <v>48</v>
      </c>
      <c r="O36" s="66">
        <v>0</v>
      </c>
      <c r="P36" s="8">
        <f t="shared" ref="P36" si="38">+N36+O36+18</f>
        <v>66</v>
      </c>
      <c r="Q36" s="67">
        <f t="shared" si="27"/>
        <v>0</v>
      </c>
      <c r="R36" s="67">
        <f t="shared" si="27"/>
        <v>0</v>
      </c>
      <c r="S36" s="67">
        <f t="shared" si="27"/>
        <v>0</v>
      </c>
      <c r="T36" s="67">
        <f t="shared" si="27"/>
        <v>0</v>
      </c>
      <c r="U36" s="67">
        <f t="shared" si="27"/>
        <v>0</v>
      </c>
      <c r="V36" s="63">
        <f t="shared" ref="V36" si="39">Q36*($G36-$H36)</f>
        <v>0</v>
      </c>
      <c r="W36" s="63">
        <f t="shared" ref="W36" si="40">R36*($G36-$H36)-V36</f>
        <v>0</v>
      </c>
      <c r="X36" s="63">
        <f t="shared" ref="X36" si="41">S36*($G36-$H36)-SUM(V36:W36)</f>
        <v>0</v>
      </c>
      <c r="Y36" s="63">
        <f t="shared" ref="Y36" si="42">T36*($G36-$H36)-SUM(V36:X36)</f>
        <v>0</v>
      </c>
      <c r="Z36" s="63">
        <f t="shared" ref="Z36" si="43">U36*($G36-$H36)-SUM(V36:Y36)</f>
        <v>0</v>
      </c>
      <c r="AA36" s="131"/>
    </row>
    <row r="37" spans="1:27" s="115" customFormat="1" ht="21" customHeight="1" x14ac:dyDescent="0.3">
      <c r="A37" s="331"/>
      <c r="B37" s="8">
        <v>11</v>
      </c>
      <c r="C37" s="312" t="s">
        <v>201</v>
      </c>
      <c r="D37" s="225">
        <v>1</v>
      </c>
      <c r="E37" s="12"/>
      <c r="F37" s="12"/>
      <c r="G37" s="365">
        <v>73002.916388569414</v>
      </c>
      <c r="H37" s="365">
        <v>0</v>
      </c>
      <c r="I37" s="365">
        <v>0</v>
      </c>
      <c r="J37" s="313">
        <f t="shared" si="1"/>
        <v>73002.916388569414</v>
      </c>
      <c r="K37" s="131"/>
      <c r="L37" s="66">
        <v>40</v>
      </c>
      <c r="M37" s="8">
        <f t="shared" si="11"/>
        <v>480</v>
      </c>
      <c r="N37" s="66">
        <v>100</v>
      </c>
      <c r="O37" s="66">
        <v>0</v>
      </c>
      <c r="P37" s="8">
        <f t="shared" si="12"/>
        <v>118</v>
      </c>
      <c r="Q37" s="67">
        <f t="shared" si="27"/>
        <v>0</v>
      </c>
      <c r="R37" s="67">
        <f t="shared" si="27"/>
        <v>0</v>
      </c>
      <c r="S37" s="67">
        <f t="shared" si="27"/>
        <v>0</v>
      </c>
      <c r="T37" s="67">
        <f t="shared" si="27"/>
        <v>0</v>
      </c>
      <c r="U37" s="67">
        <f t="shared" si="27"/>
        <v>0</v>
      </c>
      <c r="V37" s="63">
        <f t="shared" si="13"/>
        <v>0</v>
      </c>
      <c r="W37" s="63">
        <f t="shared" si="14"/>
        <v>0</v>
      </c>
      <c r="X37" s="63">
        <f t="shared" si="15"/>
        <v>0</v>
      </c>
      <c r="Y37" s="63">
        <f t="shared" si="16"/>
        <v>0</v>
      </c>
      <c r="Z37" s="63">
        <f t="shared" si="17"/>
        <v>0</v>
      </c>
      <c r="AA37" s="131"/>
    </row>
    <row r="38" spans="1:27" s="143" customFormat="1" ht="21" customHeight="1" x14ac:dyDescent="0.3">
      <c r="A38" s="331"/>
      <c r="B38" s="8">
        <v>12</v>
      </c>
      <c r="C38" s="312" t="s">
        <v>209</v>
      </c>
      <c r="D38" s="225">
        <v>4</v>
      </c>
      <c r="E38" s="105"/>
      <c r="F38" s="105"/>
      <c r="G38" s="365">
        <v>0</v>
      </c>
      <c r="H38" s="365">
        <v>0</v>
      </c>
      <c r="I38" s="365">
        <v>0</v>
      </c>
      <c r="J38" s="313">
        <f t="shared" si="1"/>
        <v>0</v>
      </c>
      <c r="K38" s="142"/>
      <c r="L38" s="66">
        <v>30</v>
      </c>
      <c r="M38" s="8">
        <f t="shared" si="11"/>
        <v>360</v>
      </c>
      <c r="N38" s="66">
        <v>120</v>
      </c>
      <c r="O38" s="66">
        <v>0</v>
      </c>
      <c r="P38" s="8">
        <f t="shared" si="12"/>
        <v>138</v>
      </c>
      <c r="Q38" s="67">
        <f t="shared" si="27"/>
        <v>0</v>
      </c>
      <c r="R38" s="67">
        <f t="shared" si="27"/>
        <v>0</v>
      </c>
      <c r="S38" s="67">
        <f t="shared" si="27"/>
        <v>0</v>
      </c>
      <c r="T38" s="67">
        <f t="shared" si="27"/>
        <v>0</v>
      </c>
      <c r="U38" s="67">
        <f t="shared" si="27"/>
        <v>0</v>
      </c>
      <c r="V38" s="63">
        <f t="shared" si="13"/>
        <v>0</v>
      </c>
      <c r="W38" s="63">
        <f t="shared" si="14"/>
        <v>0</v>
      </c>
      <c r="X38" s="63">
        <f t="shared" si="15"/>
        <v>0</v>
      </c>
      <c r="Y38" s="63">
        <f t="shared" si="16"/>
        <v>0</v>
      </c>
      <c r="Z38" s="63">
        <f t="shared" si="17"/>
        <v>0</v>
      </c>
      <c r="AA38" s="142"/>
    </row>
    <row r="39" spans="1:27" s="143" customFormat="1" ht="21" customHeight="1" x14ac:dyDescent="0.3">
      <c r="A39" s="331"/>
      <c r="B39" s="8">
        <v>13</v>
      </c>
      <c r="C39" s="346" t="s">
        <v>297</v>
      </c>
      <c r="D39" s="364">
        <v>3</v>
      </c>
      <c r="E39" s="105"/>
      <c r="F39" s="105"/>
      <c r="G39" s="366"/>
      <c r="H39" s="365">
        <v>0</v>
      </c>
      <c r="I39" s="365">
        <v>0</v>
      </c>
      <c r="J39" s="313">
        <f t="shared" ref="J39" si="44">+IF(D39=1,(G39-H39-I39),IF(D39=2,(G39-H39-I39),0))</f>
        <v>0</v>
      </c>
      <c r="K39" s="142"/>
      <c r="L39" s="66"/>
      <c r="M39" s="8"/>
      <c r="N39" s="66"/>
      <c r="O39" s="66"/>
      <c r="P39" s="8"/>
      <c r="Q39" s="67"/>
      <c r="R39" s="67"/>
      <c r="S39" s="67"/>
      <c r="T39" s="67"/>
      <c r="U39" s="67"/>
      <c r="V39" s="63"/>
      <c r="W39" s="63"/>
      <c r="X39" s="63"/>
      <c r="Y39" s="63"/>
      <c r="Z39" s="63"/>
      <c r="AA39" s="142"/>
    </row>
    <row r="40" spans="1:27" s="130" customFormat="1" ht="21" customHeight="1" x14ac:dyDescent="0.3">
      <c r="A40" s="331"/>
      <c r="B40" s="8">
        <v>14</v>
      </c>
      <c r="C40" s="312" t="s">
        <v>202</v>
      </c>
      <c r="D40" s="225">
        <v>5</v>
      </c>
      <c r="E40" s="12"/>
      <c r="F40" s="12"/>
      <c r="G40" s="365">
        <v>0</v>
      </c>
      <c r="H40" s="365">
        <v>0</v>
      </c>
      <c r="I40" s="365">
        <v>0</v>
      </c>
      <c r="J40" s="313">
        <f t="shared" si="1"/>
        <v>0</v>
      </c>
      <c r="K40" s="129"/>
      <c r="L40" s="66">
        <v>30</v>
      </c>
      <c r="M40" s="8">
        <f t="shared" si="11"/>
        <v>360</v>
      </c>
      <c r="N40" s="66">
        <v>120</v>
      </c>
      <c r="O40" s="66">
        <v>0</v>
      </c>
      <c r="P40" s="8">
        <f t="shared" si="12"/>
        <v>138</v>
      </c>
      <c r="Q40" s="67">
        <f t="shared" si="27"/>
        <v>0</v>
      </c>
      <c r="R40" s="67">
        <f t="shared" si="27"/>
        <v>0</v>
      </c>
      <c r="S40" s="67">
        <f t="shared" si="27"/>
        <v>0</v>
      </c>
      <c r="T40" s="67">
        <f t="shared" si="27"/>
        <v>0</v>
      </c>
      <c r="U40" s="67">
        <f t="shared" si="27"/>
        <v>0</v>
      </c>
      <c r="V40" s="63">
        <f t="shared" si="13"/>
        <v>0</v>
      </c>
      <c r="W40" s="63">
        <f t="shared" si="14"/>
        <v>0</v>
      </c>
      <c r="X40" s="63">
        <f t="shared" si="15"/>
        <v>0</v>
      </c>
      <c r="Y40" s="63">
        <f t="shared" si="16"/>
        <v>0</v>
      </c>
      <c r="Z40" s="63">
        <f t="shared" si="17"/>
        <v>0</v>
      </c>
      <c r="AA40" s="129"/>
    </row>
    <row r="41" spans="1:27" s="115" customFormat="1" ht="21" customHeight="1" x14ac:dyDescent="0.3">
      <c r="A41" s="331"/>
      <c r="B41" s="8">
        <v>15</v>
      </c>
      <c r="C41" s="308" t="s">
        <v>277</v>
      </c>
      <c r="D41" s="341">
        <v>2</v>
      </c>
      <c r="E41" s="12"/>
      <c r="F41" s="12"/>
      <c r="G41" s="365">
        <f>850+900</f>
        <v>1750</v>
      </c>
      <c r="H41" s="365">
        <v>0</v>
      </c>
      <c r="I41" s="365">
        <v>0</v>
      </c>
      <c r="J41" s="313">
        <f t="shared" si="1"/>
        <v>1750</v>
      </c>
      <c r="K41" s="131"/>
      <c r="L41" s="326" t="s">
        <v>259</v>
      </c>
      <c r="M41" s="327"/>
      <c r="N41" s="327"/>
      <c r="O41" s="327"/>
      <c r="P41" s="327"/>
      <c r="Q41" s="327"/>
      <c r="R41" s="327"/>
      <c r="S41" s="327"/>
      <c r="T41" s="327"/>
      <c r="U41" s="327"/>
      <c r="V41" s="328">
        <v>0</v>
      </c>
      <c r="W41" s="328">
        <v>0</v>
      </c>
      <c r="X41" s="328">
        <v>0</v>
      </c>
      <c r="Y41" s="328">
        <v>0</v>
      </c>
      <c r="Z41" s="347">
        <v>900</v>
      </c>
      <c r="AA41" s="131"/>
    </row>
    <row r="42" spans="1:27" s="115" customFormat="1" ht="21" customHeight="1" x14ac:dyDescent="0.3">
      <c r="A42" s="331"/>
      <c r="B42" s="8">
        <v>16</v>
      </c>
      <c r="C42" s="308" t="s">
        <v>278</v>
      </c>
      <c r="D42" s="341">
        <v>4</v>
      </c>
      <c r="E42" s="12"/>
      <c r="F42" s="12"/>
      <c r="G42" s="365"/>
      <c r="H42" s="365">
        <v>0</v>
      </c>
      <c r="I42" s="365">
        <v>0</v>
      </c>
      <c r="J42" s="313">
        <f t="shared" ref="J42:J49" si="45">+IF(D42=1,(G42-H42-I42),IF(D42=2,(G42-H42-I42),0))</f>
        <v>0</v>
      </c>
      <c r="K42" s="131"/>
      <c r="L42" s="66"/>
      <c r="M42" s="8"/>
      <c r="N42" s="66"/>
      <c r="O42" s="66"/>
      <c r="P42" s="8"/>
      <c r="Q42" s="67"/>
      <c r="R42" s="67"/>
      <c r="S42" s="67"/>
      <c r="T42" s="67"/>
      <c r="U42" s="67"/>
      <c r="V42" s="63"/>
      <c r="W42" s="63"/>
      <c r="X42" s="63"/>
      <c r="Y42" s="63"/>
      <c r="Z42" s="63"/>
      <c r="AA42" s="131"/>
    </row>
    <row r="43" spans="1:27" s="115" customFormat="1" ht="21" customHeight="1" x14ac:dyDescent="0.3">
      <c r="A43" s="331"/>
      <c r="B43" s="8">
        <v>17</v>
      </c>
      <c r="C43" s="308" t="s">
        <v>270</v>
      </c>
      <c r="D43" s="341">
        <v>4</v>
      </c>
      <c r="E43" s="12"/>
      <c r="F43" s="12"/>
      <c r="G43" s="365"/>
      <c r="H43" s="365">
        <v>0</v>
      </c>
      <c r="I43" s="365">
        <v>0</v>
      </c>
      <c r="J43" s="313">
        <f t="shared" si="45"/>
        <v>0</v>
      </c>
      <c r="K43" s="131"/>
      <c r="L43" s="66"/>
      <c r="M43" s="8"/>
      <c r="N43" s="66"/>
      <c r="O43" s="66"/>
      <c r="P43" s="8"/>
      <c r="Q43" s="67"/>
      <c r="R43" s="67"/>
      <c r="S43" s="67"/>
      <c r="T43" s="67"/>
      <c r="U43" s="67"/>
      <c r="V43" s="63"/>
      <c r="W43" s="63"/>
      <c r="X43" s="63"/>
      <c r="Y43" s="63"/>
      <c r="Z43" s="63"/>
      <c r="AA43" s="131"/>
    </row>
    <row r="44" spans="1:27" s="115" customFormat="1" ht="21" customHeight="1" x14ac:dyDescent="0.3">
      <c r="A44" s="331"/>
      <c r="B44" s="8">
        <v>18</v>
      </c>
      <c r="C44" s="308" t="s">
        <v>271</v>
      </c>
      <c r="D44" s="341">
        <v>4</v>
      </c>
      <c r="E44" s="12"/>
      <c r="F44" s="12"/>
      <c r="G44" s="365"/>
      <c r="H44" s="365">
        <v>0</v>
      </c>
      <c r="I44" s="365">
        <v>0</v>
      </c>
      <c r="J44" s="313">
        <f t="shared" si="45"/>
        <v>0</v>
      </c>
      <c r="K44" s="131"/>
      <c r="L44" s="66"/>
      <c r="M44" s="8"/>
      <c r="N44" s="66"/>
      <c r="O44" s="66"/>
      <c r="P44" s="8"/>
      <c r="Q44" s="67"/>
      <c r="R44" s="67"/>
      <c r="S44" s="67"/>
      <c r="T44" s="67"/>
      <c r="U44" s="67"/>
      <c r="V44" s="63"/>
      <c r="W44" s="63"/>
      <c r="X44" s="63"/>
      <c r="Y44" s="63"/>
      <c r="Z44" s="63"/>
      <c r="AA44" s="131"/>
    </row>
    <row r="45" spans="1:27" s="115" customFormat="1" ht="21" customHeight="1" x14ac:dyDescent="0.3">
      <c r="A45" s="331"/>
      <c r="B45" s="8">
        <v>19</v>
      </c>
      <c r="C45" s="308" t="s">
        <v>272</v>
      </c>
      <c r="D45" s="341">
        <v>4</v>
      </c>
      <c r="E45" s="12"/>
      <c r="F45" s="12"/>
      <c r="G45" s="365"/>
      <c r="H45" s="365">
        <v>0</v>
      </c>
      <c r="I45" s="365">
        <v>0</v>
      </c>
      <c r="J45" s="313">
        <f t="shared" si="45"/>
        <v>0</v>
      </c>
      <c r="K45" s="131"/>
      <c r="L45" s="66"/>
      <c r="M45" s="8"/>
      <c r="N45" s="66"/>
      <c r="O45" s="66"/>
      <c r="P45" s="8"/>
      <c r="Q45" s="67"/>
      <c r="R45" s="67"/>
      <c r="S45" s="67"/>
      <c r="T45" s="67"/>
      <c r="U45" s="67"/>
      <c r="V45" s="63"/>
      <c r="W45" s="63"/>
      <c r="X45" s="63"/>
      <c r="Y45" s="63"/>
      <c r="Z45" s="63"/>
      <c r="AA45" s="131"/>
    </row>
    <row r="46" spans="1:27" s="115" customFormat="1" ht="21" customHeight="1" x14ac:dyDescent="0.3">
      <c r="A46" s="331"/>
      <c r="B46" s="8">
        <v>20</v>
      </c>
      <c r="C46" s="308" t="s">
        <v>273</v>
      </c>
      <c r="D46" s="341">
        <v>4</v>
      </c>
      <c r="E46" s="12"/>
      <c r="F46" s="12"/>
      <c r="G46" s="365"/>
      <c r="H46" s="365">
        <v>0</v>
      </c>
      <c r="I46" s="365">
        <v>0</v>
      </c>
      <c r="J46" s="313">
        <f t="shared" si="45"/>
        <v>0</v>
      </c>
      <c r="K46" s="131"/>
      <c r="L46" s="66"/>
      <c r="M46" s="8"/>
      <c r="N46" s="66"/>
      <c r="O46" s="66"/>
      <c r="P46" s="8"/>
      <c r="Q46" s="67"/>
      <c r="R46" s="67"/>
      <c r="S46" s="67"/>
      <c r="T46" s="67"/>
      <c r="U46" s="67"/>
      <c r="V46" s="63"/>
      <c r="W46" s="63"/>
      <c r="X46" s="63"/>
      <c r="Y46" s="63"/>
      <c r="Z46" s="63"/>
      <c r="AA46" s="131"/>
    </row>
    <row r="47" spans="1:27" s="115" customFormat="1" ht="21" customHeight="1" x14ac:dyDescent="0.3">
      <c r="A47" s="331"/>
      <c r="B47" s="8">
        <v>21</v>
      </c>
      <c r="C47" s="308" t="s">
        <v>274</v>
      </c>
      <c r="D47" s="341">
        <v>4</v>
      </c>
      <c r="E47" s="12"/>
      <c r="F47" s="12"/>
      <c r="G47" s="365"/>
      <c r="H47" s="365">
        <v>0</v>
      </c>
      <c r="I47" s="365">
        <v>0</v>
      </c>
      <c r="J47" s="313">
        <f t="shared" si="45"/>
        <v>0</v>
      </c>
      <c r="K47" s="131"/>
      <c r="L47" s="66"/>
      <c r="M47" s="8"/>
      <c r="N47" s="66"/>
      <c r="O47" s="66"/>
      <c r="P47" s="8"/>
      <c r="Q47" s="67"/>
      <c r="R47" s="67"/>
      <c r="S47" s="67"/>
      <c r="T47" s="67"/>
      <c r="U47" s="67"/>
      <c r="V47" s="63"/>
      <c r="W47" s="63"/>
      <c r="X47" s="63"/>
      <c r="Y47" s="63"/>
      <c r="Z47" s="63"/>
      <c r="AA47" s="131"/>
    </row>
    <row r="48" spans="1:27" s="115" customFormat="1" ht="21" customHeight="1" x14ac:dyDescent="0.3">
      <c r="A48" s="331"/>
      <c r="B48" s="8">
        <v>22</v>
      </c>
      <c r="C48" s="308" t="s">
        <v>275</v>
      </c>
      <c r="D48" s="341">
        <v>4</v>
      </c>
      <c r="E48" s="12"/>
      <c r="F48" s="12"/>
      <c r="G48" s="365"/>
      <c r="H48" s="365">
        <v>0</v>
      </c>
      <c r="I48" s="365">
        <v>0</v>
      </c>
      <c r="J48" s="313">
        <f t="shared" si="45"/>
        <v>0</v>
      </c>
      <c r="K48" s="131"/>
      <c r="L48" s="66"/>
      <c r="M48" s="8"/>
      <c r="N48" s="66"/>
      <c r="O48" s="66"/>
      <c r="P48" s="8"/>
      <c r="Q48" s="67"/>
      <c r="R48" s="67"/>
      <c r="S48" s="67"/>
      <c r="T48" s="67"/>
      <c r="U48" s="67"/>
      <c r="V48" s="63"/>
      <c r="W48" s="63"/>
      <c r="X48" s="63"/>
      <c r="Y48" s="63"/>
      <c r="Z48" s="63"/>
      <c r="AA48" s="131"/>
    </row>
    <row r="49" spans="1:27" s="115" customFormat="1" ht="21" customHeight="1" x14ac:dyDescent="0.3">
      <c r="A49" s="331"/>
      <c r="B49" s="8">
        <v>23</v>
      </c>
      <c r="C49" s="308" t="s">
        <v>102</v>
      </c>
      <c r="D49" s="341">
        <v>1</v>
      </c>
      <c r="E49" s="12"/>
      <c r="F49" s="12"/>
      <c r="G49" s="365"/>
      <c r="H49" s="365">
        <v>0</v>
      </c>
      <c r="I49" s="365">
        <v>0</v>
      </c>
      <c r="J49" s="313">
        <f t="shared" si="45"/>
        <v>0</v>
      </c>
      <c r="K49" s="131"/>
      <c r="L49" s="66"/>
      <c r="M49" s="8"/>
      <c r="N49" s="66"/>
      <c r="O49" s="66"/>
      <c r="P49" s="8"/>
      <c r="Q49" s="67"/>
      <c r="R49" s="67"/>
      <c r="S49" s="67"/>
      <c r="T49" s="67"/>
      <c r="U49" s="67"/>
      <c r="V49" s="63"/>
      <c r="W49" s="63"/>
      <c r="X49" s="63"/>
      <c r="Y49" s="63"/>
      <c r="Z49" s="63"/>
      <c r="AA49" s="131"/>
    </row>
    <row r="50" spans="1:27" s="115" customFormat="1" ht="21" customHeight="1" x14ac:dyDescent="0.3">
      <c r="A50" s="331"/>
      <c r="B50" s="8">
        <v>24</v>
      </c>
      <c r="C50" s="314" t="s">
        <v>210</v>
      </c>
      <c r="D50" s="225">
        <v>4</v>
      </c>
      <c r="E50" s="12"/>
      <c r="F50" s="12"/>
      <c r="G50" s="365">
        <v>3000</v>
      </c>
      <c r="H50" s="365">
        <v>0</v>
      </c>
      <c r="I50" s="365">
        <v>0</v>
      </c>
      <c r="J50" s="313">
        <f t="shared" ref="J50:J101" si="46">+IF(D50=1,(G50-H50-I50),IF(D50=2,(G50-H50-I50),0))</f>
        <v>0</v>
      </c>
      <c r="K50" s="114"/>
      <c r="L50" s="66">
        <v>10</v>
      </c>
      <c r="M50" s="8">
        <f t="shared" ref="M50:M102" si="47">+L50*12</f>
        <v>120</v>
      </c>
      <c r="N50" s="66">
        <v>60</v>
      </c>
      <c r="O50" s="66">
        <v>12</v>
      </c>
      <c r="P50" s="8">
        <f t="shared" ref="P50:P102" si="48">+N50+O50+18</f>
        <v>90</v>
      </c>
      <c r="Q50" s="67">
        <f t="shared" ref="Q50:U57" si="49">IFERROR(IF(AND((Q$203-$P50)/$M50&gt;0,(Q$203-$P50)/$M50&lt;1),(Q$203-$P50)/$M50,IF((Q$203-$P50)/$M50&gt;0,1,0)),0)</f>
        <v>0</v>
      </c>
      <c r="R50" s="67">
        <f t="shared" si="49"/>
        <v>0</v>
      </c>
      <c r="S50" s="67">
        <f t="shared" si="49"/>
        <v>0</v>
      </c>
      <c r="T50" s="67">
        <f t="shared" si="49"/>
        <v>0</v>
      </c>
      <c r="U50" s="67">
        <f t="shared" si="49"/>
        <v>0</v>
      </c>
      <c r="V50" s="63">
        <f t="shared" ref="V50:V102" si="50">Q50*($G50-$H50)</f>
        <v>0</v>
      </c>
      <c r="W50" s="63">
        <f t="shared" ref="W50:W102" si="51">R50*($G50-$H50)-V50</f>
        <v>0</v>
      </c>
      <c r="X50" s="63">
        <f t="shared" ref="X50:X102" si="52">S50*($G50-$H50)-SUM(V50:W50)</f>
        <v>0</v>
      </c>
      <c r="Y50" s="63">
        <f t="shared" ref="Y50:Y102" si="53">T50*($G50-$H50)-SUM(V50:X50)</f>
        <v>0</v>
      </c>
      <c r="Z50" s="63">
        <f t="shared" ref="Z50:Z102" si="54">U50*($G50-$H50)-SUM(V50:Y50)</f>
        <v>0</v>
      </c>
      <c r="AA50" s="114"/>
    </row>
    <row r="51" spans="1:27" s="115" customFormat="1" ht="21" customHeight="1" x14ac:dyDescent="0.25">
      <c r="A51" s="134"/>
      <c r="B51" s="8"/>
      <c r="C51" s="312"/>
      <c r="D51" s="12"/>
      <c r="E51" s="12"/>
      <c r="F51" s="12"/>
      <c r="G51" s="365"/>
      <c r="H51" s="365"/>
      <c r="I51" s="365"/>
      <c r="J51" s="313">
        <f t="shared" si="46"/>
        <v>0</v>
      </c>
      <c r="K51" s="114"/>
      <c r="L51" s="66"/>
      <c r="M51" s="8">
        <f t="shared" si="47"/>
        <v>0</v>
      </c>
      <c r="N51" s="66"/>
      <c r="O51" s="66"/>
      <c r="P51" s="8">
        <f t="shared" ref="P51" si="55">+N51+O51+18</f>
        <v>18</v>
      </c>
      <c r="Q51" s="67">
        <f t="shared" si="49"/>
        <v>0</v>
      </c>
      <c r="R51" s="67">
        <f t="shared" si="49"/>
        <v>0</v>
      </c>
      <c r="S51" s="67">
        <f t="shared" si="49"/>
        <v>0</v>
      </c>
      <c r="T51" s="67">
        <f t="shared" si="49"/>
        <v>0</v>
      </c>
      <c r="U51" s="67">
        <f t="shared" si="49"/>
        <v>0</v>
      </c>
      <c r="V51" s="63">
        <f t="shared" ref="V51" si="56">Q51*($G51-$H51)</f>
        <v>0</v>
      </c>
      <c r="W51" s="63">
        <f t="shared" ref="W51" si="57">R51*($G51-$H51)-V51</f>
        <v>0</v>
      </c>
      <c r="X51" s="63">
        <f t="shared" ref="X51" si="58">S51*($G51-$H51)-SUM(V51:W51)</f>
        <v>0</v>
      </c>
      <c r="Y51" s="63">
        <f t="shared" ref="Y51" si="59">T51*($G51-$H51)-SUM(V51:X51)</f>
        <v>0</v>
      </c>
      <c r="Z51" s="63">
        <f t="shared" ref="Z51" si="60">U51*($G51-$H51)-SUM(V51:Y51)</f>
        <v>0</v>
      </c>
      <c r="AA51" s="114"/>
    </row>
    <row r="52" spans="1:27" s="115" customFormat="1" ht="21" customHeight="1" x14ac:dyDescent="0.25">
      <c r="A52" s="134"/>
      <c r="B52" s="8"/>
      <c r="C52" s="312"/>
      <c r="D52"/>
      <c r="E52" s="12"/>
      <c r="F52" s="12"/>
      <c r="G52" s="365"/>
      <c r="H52" s="365"/>
      <c r="I52" s="365"/>
      <c r="J52" s="313">
        <f t="shared" si="46"/>
        <v>0</v>
      </c>
      <c r="K52" s="114"/>
      <c r="L52" s="66"/>
      <c r="M52" s="8">
        <f t="shared" si="47"/>
        <v>0</v>
      </c>
      <c r="N52" s="66"/>
      <c r="O52" s="66"/>
      <c r="P52" s="8">
        <f t="shared" si="48"/>
        <v>18</v>
      </c>
      <c r="Q52" s="67">
        <f t="shared" si="49"/>
        <v>0</v>
      </c>
      <c r="R52" s="67">
        <f t="shared" si="49"/>
        <v>0</v>
      </c>
      <c r="S52" s="67">
        <f t="shared" si="49"/>
        <v>0</v>
      </c>
      <c r="T52" s="67">
        <f t="shared" si="49"/>
        <v>0</v>
      </c>
      <c r="U52" s="67">
        <f t="shared" si="49"/>
        <v>0</v>
      </c>
      <c r="V52" s="63">
        <f t="shared" si="50"/>
        <v>0</v>
      </c>
      <c r="W52" s="63">
        <f t="shared" si="51"/>
        <v>0</v>
      </c>
      <c r="X52" s="63">
        <f t="shared" si="52"/>
        <v>0</v>
      </c>
      <c r="Y52" s="63">
        <f t="shared" si="53"/>
        <v>0</v>
      </c>
      <c r="Z52" s="63">
        <f t="shared" si="54"/>
        <v>0</v>
      </c>
      <c r="AA52" s="114"/>
    </row>
    <row r="53" spans="1:27" s="115" customFormat="1" ht="21" customHeight="1" x14ac:dyDescent="0.25">
      <c r="A53" s="134"/>
      <c r="B53" s="8"/>
      <c r="C53" s="312"/>
      <c r="D53"/>
      <c r="E53" s="12"/>
      <c r="F53" s="12"/>
      <c r="G53" s="365"/>
      <c r="H53" s="365"/>
      <c r="I53" s="365"/>
      <c r="J53" s="313">
        <f t="shared" si="46"/>
        <v>0</v>
      </c>
      <c r="K53" s="114"/>
      <c r="L53" s="66"/>
      <c r="M53" s="8">
        <f t="shared" si="47"/>
        <v>0</v>
      </c>
      <c r="N53" s="66"/>
      <c r="O53" s="66"/>
      <c r="P53" s="8">
        <f t="shared" si="48"/>
        <v>18</v>
      </c>
      <c r="Q53" s="67">
        <f t="shared" si="49"/>
        <v>0</v>
      </c>
      <c r="R53" s="67">
        <f t="shared" si="49"/>
        <v>0</v>
      </c>
      <c r="S53" s="67">
        <f t="shared" si="49"/>
        <v>0</v>
      </c>
      <c r="T53" s="67">
        <f t="shared" si="49"/>
        <v>0</v>
      </c>
      <c r="U53" s="67">
        <f t="shared" si="49"/>
        <v>0</v>
      </c>
      <c r="V53" s="63">
        <f t="shared" si="50"/>
        <v>0</v>
      </c>
      <c r="W53" s="63">
        <f t="shared" si="51"/>
        <v>0</v>
      </c>
      <c r="X53" s="63">
        <f t="shared" si="52"/>
        <v>0</v>
      </c>
      <c r="Y53" s="63">
        <f t="shared" si="53"/>
        <v>0</v>
      </c>
      <c r="Z53" s="63">
        <f t="shared" si="54"/>
        <v>0</v>
      </c>
      <c r="AA53" s="114"/>
    </row>
    <row r="54" spans="1:27" s="130" customFormat="1" ht="21" customHeight="1" x14ac:dyDescent="0.25">
      <c r="A54" s="134"/>
      <c r="B54" s="8"/>
      <c r="C54" s="312"/>
      <c r="D54"/>
      <c r="E54" s="12"/>
      <c r="F54" s="12"/>
      <c r="G54" s="365"/>
      <c r="H54" s="365"/>
      <c r="I54" s="365"/>
      <c r="J54" s="313">
        <f t="shared" si="46"/>
        <v>0</v>
      </c>
      <c r="K54" s="129"/>
      <c r="L54" s="66"/>
      <c r="M54" s="8">
        <f t="shared" si="47"/>
        <v>0</v>
      </c>
      <c r="N54" s="66"/>
      <c r="O54" s="66"/>
      <c r="P54" s="8">
        <f t="shared" si="48"/>
        <v>18</v>
      </c>
      <c r="Q54" s="67">
        <f t="shared" si="49"/>
        <v>0</v>
      </c>
      <c r="R54" s="67">
        <f t="shared" si="49"/>
        <v>0</v>
      </c>
      <c r="S54" s="67">
        <f t="shared" si="49"/>
        <v>0</v>
      </c>
      <c r="T54" s="67">
        <f t="shared" si="49"/>
        <v>0</v>
      </c>
      <c r="U54" s="67">
        <f t="shared" si="49"/>
        <v>0</v>
      </c>
      <c r="V54" s="63">
        <f t="shared" si="50"/>
        <v>0</v>
      </c>
      <c r="W54" s="63">
        <f t="shared" si="51"/>
        <v>0</v>
      </c>
      <c r="X54" s="63">
        <f t="shared" si="52"/>
        <v>0</v>
      </c>
      <c r="Y54" s="63">
        <f t="shared" si="53"/>
        <v>0</v>
      </c>
      <c r="Z54" s="63">
        <f t="shared" si="54"/>
        <v>0</v>
      </c>
      <c r="AA54" s="129"/>
    </row>
    <row r="55" spans="1:27" s="143" customFormat="1" ht="21" customHeight="1" x14ac:dyDescent="0.25">
      <c r="A55" s="221"/>
      <c r="B55" s="8"/>
      <c r="C55" s="312"/>
      <c r="D55"/>
      <c r="E55" s="105"/>
      <c r="F55" s="105"/>
      <c r="G55" s="365"/>
      <c r="H55" s="365"/>
      <c r="I55" s="365"/>
      <c r="J55" s="313">
        <f t="shared" si="46"/>
        <v>0</v>
      </c>
      <c r="K55" s="142"/>
      <c r="L55" s="66"/>
      <c r="M55" s="8">
        <f t="shared" si="47"/>
        <v>0</v>
      </c>
      <c r="N55" s="66"/>
      <c r="O55" s="66"/>
      <c r="P55" s="8">
        <f t="shared" si="48"/>
        <v>18</v>
      </c>
      <c r="Q55" s="67">
        <f t="shared" si="49"/>
        <v>0</v>
      </c>
      <c r="R55" s="67">
        <f t="shared" si="49"/>
        <v>0</v>
      </c>
      <c r="S55" s="67">
        <f t="shared" si="49"/>
        <v>0</v>
      </c>
      <c r="T55" s="67">
        <f t="shared" si="49"/>
        <v>0</v>
      </c>
      <c r="U55" s="67">
        <f t="shared" si="49"/>
        <v>0</v>
      </c>
      <c r="V55" s="63">
        <f t="shared" si="50"/>
        <v>0</v>
      </c>
      <c r="W55" s="63">
        <f t="shared" si="51"/>
        <v>0</v>
      </c>
      <c r="X55" s="63">
        <f t="shared" si="52"/>
        <v>0</v>
      </c>
      <c r="Y55" s="63">
        <f t="shared" si="53"/>
        <v>0</v>
      </c>
      <c r="Z55" s="63">
        <f t="shared" si="54"/>
        <v>0</v>
      </c>
      <c r="AA55" s="142"/>
    </row>
    <row r="56" spans="1:27" s="115" customFormat="1" ht="21" customHeight="1" x14ac:dyDescent="0.25">
      <c r="A56" s="134"/>
      <c r="B56" s="8"/>
      <c r="C56" s="312"/>
      <c r="D56"/>
      <c r="E56" s="12"/>
      <c r="F56" s="12"/>
      <c r="G56" s="365"/>
      <c r="H56" s="365"/>
      <c r="I56" s="365"/>
      <c r="J56" s="313">
        <f t="shared" si="46"/>
        <v>0</v>
      </c>
      <c r="K56" s="114"/>
      <c r="L56" s="66"/>
      <c r="M56" s="8">
        <f t="shared" si="47"/>
        <v>0</v>
      </c>
      <c r="N56" s="66"/>
      <c r="O56" s="66"/>
      <c r="P56" s="8">
        <f t="shared" si="48"/>
        <v>18</v>
      </c>
      <c r="Q56" s="67">
        <f t="shared" si="49"/>
        <v>0</v>
      </c>
      <c r="R56" s="67">
        <f t="shared" si="49"/>
        <v>0</v>
      </c>
      <c r="S56" s="67">
        <f t="shared" si="49"/>
        <v>0</v>
      </c>
      <c r="T56" s="67">
        <f t="shared" si="49"/>
        <v>0</v>
      </c>
      <c r="U56" s="67">
        <f t="shared" si="49"/>
        <v>0</v>
      </c>
      <c r="V56" s="63">
        <f t="shared" si="50"/>
        <v>0</v>
      </c>
      <c r="W56" s="63">
        <f t="shared" si="51"/>
        <v>0</v>
      </c>
      <c r="X56" s="63">
        <f t="shared" si="52"/>
        <v>0</v>
      </c>
      <c r="Y56" s="63">
        <f t="shared" si="53"/>
        <v>0</v>
      </c>
      <c r="Z56" s="63">
        <f t="shared" si="54"/>
        <v>0</v>
      </c>
      <c r="AA56" s="114"/>
    </row>
    <row r="57" spans="1:27" s="130" customFormat="1" ht="21" customHeight="1" x14ac:dyDescent="0.25">
      <c r="A57" s="134"/>
      <c r="B57" s="8"/>
      <c r="C57" s="312"/>
      <c r="D57"/>
      <c r="E57" s="12"/>
      <c r="F57" s="12"/>
      <c r="G57" s="365"/>
      <c r="H57" s="365"/>
      <c r="I57" s="365"/>
      <c r="J57" s="313">
        <f t="shared" si="46"/>
        <v>0</v>
      </c>
      <c r="K57" s="129"/>
      <c r="L57" s="66"/>
      <c r="M57" s="8">
        <f t="shared" si="47"/>
        <v>0</v>
      </c>
      <c r="N57" s="66"/>
      <c r="O57" s="66"/>
      <c r="P57" s="8">
        <f t="shared" si="48"/>
        <v>18</v>
      </c>
      <c r="Q57" s="67">
        <f t="shared" si="49"/>
        <v>0</v>
      </c>
      <c r="R57" s="67">
        <f t="shared" si="49"/>
        <v>0</v>
      </c>
      <c r="S57" s="67">
        <f t="shared" si="49"/>
        <v>0</v>
      </c>
      <c r="T57" s="67">
        <f t="shared" si="49"/>
        <v>0</v>
      </c>
      <c r="U57" s="67">
        <f t="shared" si="49"/>
        <v>0</v>
      </c>
      <c r="V57" s="63">
        <f t="shared" si="50"/>
        <v>0</v>
      </c>
      <c r="W57" s="63">
        <f t="shared" si="51"/>
        <v>0</v>
      </c>
      <c r="X57" s="63">
        <f t="shared" si="52"/>
        <v>0</v>
      </c>
      <c r="Y57" s="63">
        <f t="shared" si="53"/>
        <v>0</v>
      </c>
      <c r="Z57" s="63">
        <f t="shared" si="54"/>
        <v>0</v>
      </c>
      <c r="AA57" s="129"/>
    </row>
    <row r="58" spans="1:27" s="143" customFormat="1" ht="21" customHeight="1" x14ac:dyDescent="0.25">
      <c r="A58" s="221"/>
      <c r="B58" s="8"/>
      <c r="C58" s="312"/>
      <c r="D58"/>
      <c r="E58" s="105"/>
      <c r="F58" s="105"/>
      <c r="G58" s="365"/>
      <c r="H58" s="365"/>
      <c r="I58" s="365"/>
      <c r="J58" s="313">
        <f t="shared" si="46"/>
        <v>0</v>
      </c>
      <c r="K58" s="142"/>
      <c r="L58" s="66"/>
      <c r="M58" s="8">
        <f t="shared" si="47"/>
        <v>0</v>
      </c>
      <c r="N58" s="66"/>
      <c r="O58" s="66"/>
      <c r="P58" s="8">
        <f t="shared" si="48"/>
        <v>18</v>
      </c>
      <c r="Q58" s="67">
        <f t="shared" ref="Q58:U70" si="61">IFERROR(IF(AND((Q$203-$P58)/$M58&gt;0,(Q$203-$P58)/$M58&lt;1),(Q$203-$P58)/$M58,IF((Q$203-$P58)/$M58&gt;0,1,0)),0)</f>
        <v>0</v>
      </c>
      <c r="R58" s="67">
        <f t="shared" si="61"/>
        <v>0</v>
      </c>
      <c r="S58" s="67">
        <f t="shared" si="61"/>
        <v>0</v>
      </c>
      <c r="T58" s="67">
        <f t="shared" si="61"/>
        <v>0</v>
      </c>
      <c r="U58" s="67">
        <f t="shared" si="61"/>
        <v>0</v>
      </c>
      <c r="V58" s="63">
        <f t="shared" si="50"/>
        <v>0</v>
      </c>
      <c r="W58" s="63">
        <f t="shared" si="51"/>
        <v>0</v>
      </c>
      <c r="X58" s="63">
        <f t="shared" si="52"/>
        <v>0</v>
      </c>
      <c r="Y58" s="63">
        <f t="shared" si="53"/>
        <v>0</v>
      </c>
      <c r="Z58" s="63">
        <f t="shared" si="54"/>
        <v>0</v>
      </c>
      <c r="AA58" s="142"/>
    </row>
    <row r="59" spans="1:27" s="130" customFormat="1" ht="21" customHeight="1" x14ac:dyDescent="0.25">
      <c r="A59" s="134"/>
      <c r="B59" s="8"/>
      <c r="C59" s="312"/>
      <c r="D59"/>
      <c r="E59" s="12"/>
      <c r="F59" s="12"/>
      <c r="G59" s="365"/>
      <c r="H59" s="365"/>
      <c r="I59" s="365"/>
      <c r="J59" s="313">
        <f t="shared" si="46"/>
        <v>0</v>
      </c>
      <c r="K59" s="129"/>
      <c r="L59" s="66"/>
      <c r="M59" s="8">
        <f t="shared" si="47"/>
        <v>0</v>
      </c>
      <c r="N59" s="66"/>
      <c r="O59" s="66"/>
      <c r="P59" s="8">
        <f t="shared" si="48"/>
        <v>18</v>
      </c>
      <c r="Q59" s="67">
        <f t="shared" si="61"/>
        <v>0</v>
      </c>
      <c r="R59" s="67">
        <f t="shared" si="61"/>
        <v>0</v>
      </c>
      <c r="S59" s="67">
        <f t="shared" si="61"/>
        <v>0</v>
      </c>
      <c r="T59" s="67">
        <f t="shared" si="61"/>
        <v>0</v>
      </c>
      <c r="U59" s="67">
        <f t="shared" si="61"/>
        <v>0</v>
      </c>
      <c r="V59" s="63">
        <f t="shared" si="50"/>
        <v>0</v>
      </c>
      <c r="W59" s="63">
        <f t="shared" si="51"/>
        <v>0</v>
      </c>
      <c r="X59" s="63">
        <f t="shared" si="52"/>
        <v>0</v>
      </c>
      <c r="Y59" s="63">
        <f t="shared" si="53"/>
        <v>0</v>
      </c>
      <c r="Z59" s="63">
        <f t="shared" si="54"/>
        <v>0</v>
      </c>
      <c r="AA59" s="129"/>
    </row>
    <row r="60" spans="1:27" s="130" customFormat="1" ht="21" customHeight="1" x14ac:dyDescent="0.25">
      <c r="A60" s="134"/>
      <c r="B60" s="12"/>
      <c r="C60" s="308"/>
      <c r="D60" s="12"/>
      <c r="E60" s="12"/>
      <c r="F60" s="12"/>
      <c r="G60" s="365"/>
      <c r="H60" s="365"/>
      <c r="I60" s="365"/>
      <c r="J60" s="313">
        <f t="shared" si="46"/>
        <v>0</v>
      </c>
      <c r="K60" s="129"/>
      <c r="L60" s="66"/>
      <c r="M60" s="8">
        <f t="shared" si="47"/>
        <v>0</v>
      </c>
      <c r="N60" s="66"/>
      <c r="O60" s="66"/>
      <c r="P60" s="8">
        <f t="shared" si="48"/>
        <v>18</v>
      </c>
      <c r="Q60" s="67">
        <f t="shared" si="61"/>
        <v>0</v>
      </c>
      <c r="R60" s="67">
        <f t="shared" si="61"/>
        <v>0</v>
      </c>
      <c r="S60" s="67">
        <f t="shared" si="61"/>
        <v>0</v>
      </c>
      <c r="T60" s="67">
        <f t="shared" si="61"/>
        <v>0</v>
      </c>
      <c r="U60" s="67">
        <f t="shared" si="61"/>
        <v>0</v>
      </c>
      <c r="V60" s="63">
        <f t="shared" si="50"/>
        <v>0</v>
      </c>
      <c r="W60" s="63">
        <f t="shared" si="51"/>
        <v>0</v>
      </c>
      <c r="X60" s="63">
        <f t="shared" si="52"/>
        <v>0</v>
      </c>
      <c r="Y60" s="63">
        <f t="shared" si="53"/>
        <v>0</v>
      </c>
      <c r="Z60" s="63">
        <f t="shared" si="54"/>
        <v>0</v>
      </c>
      <c r="AA60" s="129"/>
    </row>
    <row r="61" spans="1:27" s="130" customFormat="1" ht="21" customHeight="1" x14ac:dyDescent="0.25">
      <c r="A61" s="134"/>
      <c r="B61" s="12"/>
      <c r="C61" s="308"/>
      <c r="D61" s="12"/>
      <c r="E61" s="12"/>
      <c r="F61" s="12"/>
      <c r="G61" s="365"/>
      <c r="H61" s="365"/>
      <c r="I61" s="365"/>
      <c r="J61" s="313">
        <f t="shared" si="46"/>
        <v>0</v>
      </c>
      <c r="K61" s="129"/>
      <c r="L61" s="66"/>
      <c r="M61" s="8">
        <f t="shared" si="47"/>
        <v>0</v>
      </c>
      <c r="N61" s="66"/>
      <c r="O61" s="66"/>
      <c r="P61" s="8">
        <f t="shared" si="48"/>
        <v>18</v>
      </c>
      <c r="Q61" s="67">
        <f t="shared" si="61"/>
        <v>0</v>
      </c>
      <c r="R61" s="67">
        <f t="shared" si="61"/>
        <v>0</v>
      </c>
      <c r="S61" s="67">
        <f t="shared" si="61"/>
        <v>0</v>
      </c>
      <c r="T61" s="67">
        <f t="shared" si="61"/>
        <v>0</v>
      </c>
      <c r="U61" s="67">
        <f t="shared" si="61"/>
        <v>0</v>
      </c>
      <c r="V61" s="63">
        <f t="shared" si="50"/>
        <v>0</v>
      </c>
      <c r="W61" s="63">
        <f t="shared" si="51"/>
        <v>0</v>
      </c>
      <c r="X61" s="63">
        <f t="shared" si="52"/>
        <v>0</v>
      </c>
      <c r="Y61" s="63">
        <f t="shared" si="53"/>
        <v>0</v>
      </c>
      <c r="Z61" s="63">
        <f t="shared" si="54"/>
        <v>0</v>
      </c>
      <c r="AA61" s="129"/>
    </row>
    <row r="62" spans="1:27" s="115" customFormat="1" ht="21" customHeight="1" x14ac:dyDescent="0.25">
      <c r="A62" s="134"/>
      <c r="B62" s="12"/>
      <c r="C62" s="308"/>
      <c r="D62" s="12"/>
      <c r="E62" s="12"/>
      <c r="F62" s="12"/>
      <c r="G62" s="365"/>
      <c r="H62" s="365"/>
      <c r="I62" s="365"/>
      <c r="J62" s="313">
        <f t="shared" si="46"/>
        <v>0</v>
      </c>
      <c r="K62" s="114"/>
      <c r="L62" s="66"/>
      <c r="M62" s="8">
        <f t="shared" si="47"/>
        <v>0</v>
      </c>
      <c r="N62" s="66"/>
      <c r="O62" s="66"/>
      <c r="P62" s="8">
        <f t="shared" si="48"/>
        <v>18</v>
      </c>
      <c r="Q62" s="67">
        <f t="shared" si="61"/>
        <v>0</v>
      </c>
      <c r="R62" s="67">
        <f t="shared" si="61"/>
        <v>0</v>
      </c>
      <c r="S62" s="67">
        <f t="shared" si="61"/>
        <v>0</v>
      </c>
      <c r="T62" s="67">
        <f t="shared" si="61"/>
        <v>0</v>
      </c>
      <c r="U62" s="67">
        <f t="shared" si="61"/>
        <v>0</v>
      </c>
      <c r="V62" s="63">
        <f t="shared" si="50"/>
        <v>0</v>
      </c>
      <c r="W62" s="63">
        <f t="shared" si="51"/>
        <v>0</v>
      </c>
      <c r="X62" s="63">
        <f t="shared" si="52"/>
        <v>0</v>
      </c>
      <c r="Y62" s="63">
        <f t="shared" si="53"/>
        <v>0</v>
      </c>
      <c r="Z62" s="63">
        <f t="shared" si="54"/>
        <v>0</v>
      </c>
      <c r="AA62" s="114"/>
    </row>
    <row r="63" spans="1:27" s="115" customFormat="1" ht="21" customHeight="1" x14ac:dyDescent="0.25">
      <c r="A63" s="134"/>
      <c r="B63" s="12"/>
      <c r="C63" s="308"/>
      <c r="D63" s="12"/>
      <c r="E63" s="12"/>
      <c r="F63" s="12"/>
      <c r="G63" s="365"/>
      <c r="H63" s="365"/>
      <c r="I63" s="365"/>
      <c r="J63" s="313">
        <f t="shared" si="46"/>
        <v>0</v>
      </c>
      <c r="K63" s="114"/>
      <c r="L63" s="66"/>
      <c r="M63" s="8">
        <f t="shared" si="47"/>
        <v>0</v>
      </c>
      <c r="N63" s="66"/>
      <c r="O63" s="66"/>
      <c r="P63" s="8">
        <f t="shared" si="48"/>
        <v>18</v>
      </c>
      <c r="Q63" s="67">
        <f t="shared" si="61"/>
        <v>0</v>
      </c>
      <c r="R63" s="67">
        <f t="shared" si="61"/>
        <v>0</v>
      </c>
      <c r="S63" s="67">
        <f t="shared" si="61"/>
        <v>0</v>
      </c>
      <c r="T63" s="67">
        <f t="shared" si="61"/>
        <v>0</v>
      </c>
      <c r="U63" s="67">
        <f t="shared" si="61"/>
        <v>0</v>
      </c>
      <c r="V63" s="63">
        <f t="shared" si="50"/>
        <v>0</v>
      </c>
      <c r="W63" s="63">
        <f t="shared" si="51"/>
        <v>0</v>
      </c>
      <c r="X63" s="63">
        <f t="shared" si="52"/>
        <v>0</v>
      </c>
      <c r="Y63" s="63">
        <f t="shared" si="53"/>
        <v>0</v>
      </c>
      <c r="Z63" s="63">
        <f t="shared" si="54"/>
        <v>0</v>
      </c>
      <c r="AA63" s="114"/>
    </row>
    <row r="64" spans="1:27" s="115" customFormat="1" ht="21" customHeight="1" x14ac:dyDescent="0.25">
      <c r="A64" s="134"/>
      <c r="B64" s="12"/>
      <c r="C64" s="308"/>
      <c r="D64" s="12"/>
      <c r="E64" s="12"/>
      <c r="F64" s="12"/>
      <c r="G64" s="365"/>
      <c r="H64" s="365"/>
      <c r="I64" s="365"/>
      <c r="J64" s="313">
        <f t="shared" si="46"/>
        <v>0</v>
      </c>
      <c r="K64" s="114"/>
      <c r="L64" s="66"/>
      <c r="M64" s="8">
        <f t="shared" si="47"/>
        <v>0</v>
      </c>
      <c r="N64" s="66"/>
      <c r="O64" s="66"/>
      <c r="P64" s="8">
        <f t="shared" si="48"/>
        <v>18</v>
      </c>
      <c r="Q64" s="67">
        <f t="shared" si="61"/>
        <v>0</v>
      </c>
      <c r="R64" s="67">
        <f t="shared" si="61"/>
        <v>0</v>
      </c>
      <c r="S64" s="67">
        <f t="shared" si="61"/>
        <v>0</v>
      </c>
      <c r="T64" s="67">
        <f t="shared" si="61"/>
        <v>0</v>
      </c>
      <c r="U64" s="67">
        <f t="shared" si="61"/>
        <v>0</v>
      </c>
      <c r="V64" s="63">
        <f t="shared" si="50"/>
        <v>0</v>
      </c>
      <c r="W64" s="63">
        <f t="shared" si="51"/>
        <v>0</v>
      </c>
      <c r="X64" s="63">
        <f t="shared" si="52"/>
        <v>0</v>
      </c>
      <c r="Y64" s="63">
        <f t="shared" si="53"/>
        <v>0</v>
      </c>
      <c r="Z64" s="63">
        <f t="shared" si="54"/>
        <v>0</v>
      </c>
      <c r="AA64" s="114"/>
    </row>
    <row r="65" spans="1:27" s="115" customFormat="1" ht="21" customHeight="1" x14ac:dyDescent="0.25">
      <c r="A65" s="134"/>
      <c r="B65" s="12"/>
      <c r="C65" s="308"/>
      <c r="D65" s="12"/>
      <c r="E65" s="12"/>
      <c r="F65" s="12"/>
      <c r="G65" s="365"/>
      <c r="H65" s="365"/>
      <c r="I65" s="365"/>
      <c r="J65" s="313">
        <f t="shared" si="46"/>
        <v>0</v>
      </c>
      <c r="K65" s="114"/>
      <c r="L65" s="66"/>
      <c r="M65" s="8">
        <f t="shared" si="47"/>
        <v>0</v>
      </c>
      <c r="N65" s="66"/>
      <c r="O65" s="66"/>
      <c r="P65" s="8">
        <f t="shared" si="48"/>
        <v>18</v>
      </c>
      <c r="Q65" s="67">
        <f t="shared" si="61"/>
        <v>0</v>
      </c>
      <c r="R65" s="67">
        <f t="shared" si="61"/>
        <v>0</v>
      </c>
      <c r="S65" s="67">
        <f t="shared" si="61"/>
        <v>0</v>
      </c>
      <c r="T65" s="67">
        <f t="shared" si="61"/>
        <v>0</v>
      </c>
      <c r="U65" s="67">
        <f t="shared" si="61"/>
        <v>0</v>
      </c>
      <c r="V65" s="63">
        <f t="shared" si="50"/>
        <v>0</v>
      </c>
      <c r="W65" s="63">
        <f t="shared" si="51"/>
        <v>0</v>
      </c>
      <c r="X65" s="63">
        <f t="shared" si="52"/>
        <v>0</v>
      </c>
      <c r="Y65" s="63">
        <f t="shared" si="53"/>
        <v>0</v>
      </c>
      <c r="Z65" s="63">
        <f t="shared" si="54"/>
        <v>0</v>
      </c>
      <c r="AA65" s="114"/>
    </row>
    <row r="66" spans="1:27" s="115" customFormat="1" ht="21" customHeight="1" x14ac:dyDescent="0.25">
      <c r="A66" s="134"/>
      <c r="B66" s="12"/>
      <c r="C66" s="308"/>
      <c r="D66" s="226"/>
      <c r="E66" s="12"/>
      <c r="F66" s="12"/>
      <c r="G66" s="365"/>
      <c r="H66" s="365"/>
      <c r="I66" s="365"/>
      <c r="J66" s="313">
        <f t="shared" si="46"/>
        <v>0</v>
      </c>
      <c r="K66" s="114"/>
      <c r="L66" s="66"/>
      <c r="M66" s="8">
        <f t="shared" si="47"/>
        <v>0</v>
      </c>
      <c r="N66" s="66"/>
      <c r="O66" s="66"/>
      <c r="P66" s="8">
        <f t="shared" si="48"/>
        <v>18</v>
      </c>
      <c r="Q66" s="67">
        <f t="shared" si="61"/>
        <v>0</v>
      </c>
      <c r="R66" s="67">
        <f t="shared" si="61"/>
        <v>0</v>
      </c>
      <c r="S66" s="67">
        <f t="shared" si="61"/>
        <v>0</v>
      </c>
      <c r="T66" s="67">
        <f t="shared" si="61"/>
        <v>0</v>
      </c>
      <c r="U66" s="67">
        <f t="shared" si="61"/>
        <v>0</v>
      </c>
      <c r="V66" s="63">
        <f t="shared" si="50"/>
        <v>0</v>
      </c>
      <c r="W66" s="63">
        <f t="shared" si="51"/>
        <v>0</v>
      </c>
      <c r="X66" s="63">
        <f t="shared" si="52"/>
        <v>0</v>
      </c>
      <c r="Y66" s="63">
        <f t="shared" si="53"/>
        <v>0</v>
      </c>
      <c r="Z66" s="63">
        <f t="shared" si="54"/>
        <v>0</v>
      </c>
      <c r="AA66" s="114"/>
    </row>
    <row r="67" spans="1:27" s="115" customFormat="1" ht="21" customHeight="1" x14ac:dyDescent="0.25">
      <c r="A67" s="134"/>
      <c r="B67" s="12"/>
      <c r="C67" s="308"/>
      <c r="D67" s="12"/>
      <c r="E67" s="12"/>
      <c r="F67" s="12"/>
      <c r="G67" s="365"/>
      <c r="H67" s="365"/>
      <c r="I67" s="365"/>
      <c r="J67" s="313">
        <f t="shared" si="46"/>
        <v>0</v>
      </c>
      <c r="K67" s="114"/>
      <c r="L67" s="66"/>
      <c r="M67" s="8">
        <f t="shared" si="47"/>
        <v>0</v>
      </c>
      <c r="N67" s="66"/>
      <c r="O67" s="66"/>
      <c r="P67" s="8">
        <f t="shared" si="48"/>
        <v>18</v>
      </c>
      <c r="Q67" s="67">
        <f t="shared" si="61"/>
        <v>0</v>
      </c>
      <c r="R67" s="67">
        <f t="shared" si="61"/>
        <v>0</v>
      </c>
      <c r="S67" s="67">
        <f t="shared" si="61"/>
        <v>0</v>
      </c>
      <c r="T67" s="67">
        <f t="shared" si="61"/>
        <v>0</v>
      </c>
      <c r="U67" s="67">
        <f t="shared" si="61"/>
        <v>0</v>
      </c>
      <c r="V67" s="63">
        <f t="shared" si="50"/>
        <v>0</v>
      </c>
      <c r="W67" s="63">
        <f t="shared" si="51"/>
        <v>0</v>
      </c>
      <c r="X67" s="63">
        <f t="shared" si="52"/>
        <v>0</v>
      </c>
      <c r="Y67" s="63">
        <f t="shared" si="53"/>
        <v>0</v>
      </c>
      <c r="Z67" s="63">
        <f t="shared" si="54"/>
        <v>0</v>
      </c>
      <c r="AA67" s="114"/>
    </row>
    <row r="68" spans="1:27" s="115" customFormat="1" ht="21" customHeight="1" x14ac:dyDescent="0.25">
      <c r="A68" s="134"/>
      <c r="B68" s="12"/>
      <c r="C68" s="308"/>
      <c r="D68" s="12"/>
      <c r="E68" s="12"/>
      <c r="F68" s="12"/>
      <c r="G68" s="365"/>
      <c r="H68" s="365"/>
      <c r="I68" s="365"/>
      <c r="J68" s="313">
        <f t="shared" si="46"/>
        <v>0</v>
      </c>
      <c r="K68" s="114"/>
      <c r="L68" s="66"/>
      <c r="M68" s="8">
        <f t="shared" si="47"/>
        <v>0</v>
      </c>
      <c r="N68" s="66"/>
      <c r="O68" s="66"/>
      <c r="P68" s="8">
        <f t="shared" si="48"/>
        <v>18</v>
      </c>
      <c r="Q68" s="67">
        <f t="shared" si="61"/>
        <v>0</v>
      </c>
      <c r="R68" s="67">
        <f t="shared" si="61"/>
        <v>0</v>
      </c>
      <c r="S68" s="67">
        <f t="shared" si="61"/>
        <v>0</v>
      </c>
      <c r="T68" s="67">
        <f t="shared" si="61"/>
        <v>0</v>
      </c>
      <c r="U68" s="67">
        <f t="shared" si="61"/>
        <v>0</v>
      </c>
      <c r="V68" s="63">
        <f t="shared" si="50"/>
        <v>0</v>
      </c>
      <c r="W68" s="63">
        <f t="shared" si="51"/>
        <v>0</v>
      </c>
      <c r="X68" s="63">
        <f t="shared" si="52"/>
        <v>0</v>
      </c>
      <c r="Y68" s="63">
        <f t="shared" si="53"/>
        <v>0</v>
      </c>
      <c r="Z68" s="63">
        <f t="shared" si="54"/>
        <v>0</v>
      </c>
      <c r="AA68" s="114"/>
    </row>
    <row r="69" spans="1:27" s="115" customFormat="1" ht="21" customHeight="1" x14ac:dyDescent="0.25">
      <c r="A69" s="134"/>
      <c r="B69" s="12"/>
      <c r="C69" s="308"/>
      <c r="D69" s="12"/>
      <c r="E69" s="12"/>
      <c r="F69" s="12"/>
      <c r="G69" s="365"/>
      <c r="H69" s="365"/>
      <c r="I69" s="365"/>
      <c r="J69" s="313">
        <f t="shared" si="46"/>
        <v>0</v>
      </c>
      <c r="K69" s="114"/>
      <c r="L69" s="66"/>
      <c r="M69" s="8">
        <f t="shared" si="47"/>
        <v>0</v>
      </c>
      <c r="N69" s="66"/>
      <c r="O69" s="66"/>
      <c r="P69" s="8">
        <f t="shared" si="48"/>
        <v>18</v>
      </c>
      <c r="Q69" s="67">
        <f t="shared" si="61"/>
        <v>0</v>
      </c>
      <c r="R69" s="67">
        <f t="shared" si="61"/>
        <v>0</v>
      </c>
      <c r="S69" s="67">
        <f t="shared" si="61"/>
        <v>0</v>
      </c>
      <c r="T69" s="67">
        <f t="shared" si="61"/>
        <v>0</v>
      </c>
      <c r="U69" s="67">
        <f t="shared" si="61"/>
        <v>0</v>
      </c>
      <c r="V69" s="63">
        <f t="shared" si="50"/>
        <v>0</v>
      </c>
      <c r="W69" s="63">
        <f t="shared" si="51"/>
        <v>0</v>
      </c>
      <c r="X69" s="63">
        <f t="shared" si="52"/>
        <v>0</v>
      </c>
      <c r="Y69" s="63">
        <f t="shared" si="53"/>
        <v>0</v>
      </c>
      <c r="Z69" s="63">
        <f t="shared" si="54"/>
        <v>0</v>
      </c>
      <c r="AA69" s="114"/>
    </row>
    <row r="70" spans="1:27" s="115" customFormat="1" ht="21" customHeight="1" x14ac:dyDescent="0.25">
      <c r="A70" s="134"/>
      <c r="B70" s="12"/>
      <c r="C70" s="308"/>
      <c r="D70" s="12"/>
      <c r="E70" s="12"/>
      <c r="F70" s="12"/>
      <c r="G70" s="365"/>
      <c r="H70" s="365"/>
      <c r="I70" s="365"/>
      <c r="J70" s="313">
        <f t="shared" si="46"/>
        <v>0</v>
      </c>
      <c r="K70" s="114"/>
      <c r="L70" s="66"/>
      <c r="M70" s="8">
        <f t="shared" si="47"/>
        <v>0</v>
      </c>
      <c r="N70" s="66"/>
      <c r="O70" s="66"/>
      <c r="P70" s="8">
        <f t="shared" si="48"/>
        <v>18</v>
      </c>
      <c r="Q70" s="67">
        <f t="shared" si="61"/>
        <v>0</v>
      </c>
      <c r="R70" s="67">
        <f t="shared" si="61"/>
        <v>0</v>
      </c>
      <c r="S70" s="67">
        <f t="shared" si="61"/>
        <v>0</v>
      </c>
      <c r="T70" s="67">
        <f t="shared" si="61"/>
        <v>0</v>
      </c>
      <c r="U70" s="67">
        <f t="shared" si="61"/>
        <v>0</v>
      </c>
      <c r="V70" s="63">
        <f t="shared" si="50"/>
        <v>0</v>
      </c>
      <c r="W70" s="63">
        <f t="shared" si="51"/>
        <v>0</v>
      </c>
      <c r="X70" s="63">
        <f t="shared" si="52"/>
        <v>0</v>
      </c>
      <c r="Y70" s="63">
        <f t="shared" si="53"/>
        <v>0</v>
      </c>
      <c r="Z70" s="63">
        <f t="shared" si="54"/>
        <v>0</v>
      </c>
      <c r="AA70" s="114"/>
    </row>
    <row r="71" spans="1:27" s="115" customFormat="1" ht="21" customHeight="1" x14ac:dyDescent="0.25">
      <c r="A71" s="134"/>
      <c r="B71" s="12"/>
      <c r="C71" s="308"/>
      <c r="D71" s="12"/>
      <c r="E71" s="12"/>
      <c r="F71" s="12"/>
      <c r="G71" s="365"/>
      <c r="H71" s="365"/>
      <c r="I71" s="365"/>
      <c r="J71" s="313">
        <f t="shared" si="46"/>
        <v>0</v>
      </c>
      <c r="K71" s="114"/>
      <c r="L71" s="66"/>
      <c r="M71" s="8">
        <f t="shared" si="47"/>
        <v>0</v>
      </c>
      <c r="N71" s="66"/>
      <c r="O71" s="66"/>
      <c r="P71" s="8">
        <f t="shared" si="48"/>
        <v>18</v>
      </c>
      <c r="Q71" s="67">
        <f t="shared" ref="Q71:U102" si="62">IFERROR(IF(AND((Q$203-$P71)/$M71&gt;0,(Q$203-$P71)/$M71&lt;1),(Q$203-$P71)/$M71,IF((Q$203-$P71)/$M71&gt;0,1,0)),0)</f>
        <v>0</v>
      </c>
      <c r="R71" s="67">
        <f t="shared" si="62"/>
        <v>0</v>
      </c>
      <c r="S71" s="67">
        <f t="shared" si="62"/>
        <v>0</v>
      </c>
      <c r="T71" s="67">
        <f t="shared" si="62"/>
        <v>0</v>
      </c>
      <c r="U71" s="67">
        <f t="shared" si="62"/>
        <v>0</v>
      </c>
      <c r="V71" s="63">
        <f t="shared" si="50"/>
        <v>0</v>
      </c>
      <c r="W71" s="63">
        <f t="shared" si="51"/>
        <v>0</v>
      </c>
      <c r="X71" s="63">
        <f t="shared" si="52"/>
        <v>0</v>
      </c>
      <c r="Y71" s="63">
        <f t="shared" si="53"/>
        <v>0</v>
      </c>
      <c r="Z71" s="63">
        <f t="shared" si="54"/>
        <v>0</v>
      </c>
      <c r="AA71" s="114"/>
    </row>
    <row r="72" spans="1:27" s="115" customFormat="1" ht="21" customHeight="1" x14ac:dyDescent="0.25">
      <c r="A72" s="134"/>
      <c r="B72" s="12"/>
      <c r="C72" s="308"/>
      <c r="D72" s="12"/>
      <c r="E72" s="12"/>
      <c r="F72" s="12"/>
      <c r="G72" s="365"/>
      <c r="H72" s="365"/>
      <c r="I72" s="365"/>
      <c r="J72" s="313">
        <f t="shared" si="46"/>
        <v>0</v>
      </c>
      <c r="K72" s="114"/>
      <c r="L72" s="66"/>
      <c r="M72" s="8">
        <f t="shared" si="47"/>
        <v>0</v>
      </c>
      <c r="N72" s="66"/>
      <c r="O72" s="66"/>
      <c r="P72" s="8">
        <f t="shared" si="48"/>
        <v>18</v>
      </c>
      <c r="Q72" s="67">
        <f t="shared" si="62"/>
        <v>0</v>
      </c>
      <c r="R72" s="67">
        <f t="shared" si="62"/>
        <v>0</v>
      </c>
      <c r="S72" s="67">
        <f t="shared" si="62"/>
        <v>0</v>
      </c>
      <c r="T72" s="67">
        <f t="shared" si="62"/>
        <v>0</v>
      </c>
      <c r="U72" s="67">
        <f t="shared" si="62"/>
        <v>0</v>
      </c>
      <c r="V72" s="63">
        <f t="shared" si="50"/>
        <v>0</v>
      </c>
      <c r="W72" s="63">
        <f t="shared" si="51"/>
        <v>0</v>
      </c>
      <c r="X72" s="63">
        <f t="shared" si="52"/>
        <v>0</v>
      </c>
      <c r="Y72" s="63">
        <f t="shared" si="53"/>
        <v>0</v>
      </c>
      <c r="Z72" s="63">
        <f t="shared" si="54"/>
        <v>0</v>
      </c>
      <c r="AA72" s="114"/>
    </row>
    <row r="73" spans="1:27" s="115" customFormat="1" ht="21" customHeight="1" x14ac:dyDescent="0.25">
      <c r="A73" s="134"/>
      <c r="B73" s="12"/>
      <c r="C73" s="308"/>
      <c r="D73" s="12"/>
      <c r="E73" s="12"/>
      <c r="F73" s="12"/>
      <c r="G73" s="365"/>
      <c r="H73" s="365"/>
      <c r="I73" s="365"/>
      <c r="J73" s="313">
        <f t="shared" si="46"/>
        <v>0</v>
      </c>
      <c r="K73" s="114"/>
      <c r="L73" s="66"/>
      <c r="M73" s="8">
        <f t="shared" si="47"/>
        <v>0</v>
      </c>
      <c r="N73" s="66"/>
      <c r="O73" s="66"/>
      <c r="P73" s="8">
        <f t="shared" si="48"/>
        <v>18</v>
      </c>
      <c r="Q73" s="67">
        <f t="shared" si="62"/>
        <v>0</v>
      </c>
      <c r="R73" s="67">
        <f t="shared" si="62"/>
        <v>0</v>
      </c>
      <c r="S73" s="67">
        <f t="shared" si="62"/>
        <v>0</v>
      </c>
      <c r="T73" s="67">
        <f t="shared" si="62"/>
        <v>0</v>
      </c>
      <c r="U73" s="67">
        <f t="shared" si="62"/>
        <v>0</v>
      </c>
      <c r="V73" s="63">
        <f t="shared" si="50"/>
        <v>0</v>
      </c>
      <c r="W73" s="63">
        <f t="shared" si="51"/>
        <v>0</v>
      </c>
      <c r="X73" s="63">
        <f t="shared" si="52"/>
        <v>0</v>
      </c>
      <c r="Y73" s="63">
        <f t="shared" si="53"/>
        <v>0</v>
      </c>
      <c r="Z73" s="63">
        <f t="shared" si="54"/>
        <v>0</v>
      </c>
      <c r="AA73" s="114"/>
    </row>
    <row r="74" spans="1:27" s="115" customFormat="1" ht="21" customHeight="1" x14ac:dyDescent="0.25">
      <c r="A74" s="134"/>
      <c r="B74" s="12"/>
      <c r="C74" s="308"/>
      <c r="D74" s="12"/>
      <c r="E74" s="12"/>
      <c r="F74" s="12"/>
      <c r="G74" s="365"/>
      <c r="H74" s="365"/>
      <c r="I74" s="365"/>
      <c r="J74" s="313">
        <f t="shared" si="46"/>
        <v>0</v>
      </c>
      <c r="K74" s="114"/>
      <c r="L74" s="66"/>
      <c r="M74" s="8">
        <f t="shared" si="47"/>
        <v>0</v>
      </c>
      <c r="N74" s="66"/>
      <c r="O74" s="66"/>
      <c r="P74" s="8">
        <f t="shared" si="48"/>
        <v>18</v>
      </c>
      <c r="Q74" s="67">
        <f t="shared" si="62"/>
        <v>0</v>
      </c>
      <c r="R74" s="67">
        <f t="shared" si="62"/>
        <v>0</v>
      </c>
      <c r="S74" s="67">
        <f t="shared" si="62"/>
        <v>0</v>
      </c>
      <c r="T74" s="67">
        <f t="shared" si="62"/>
        <v>0</v>
      </c>
      <c r="U74" s="67">
        <f t="shared" si="62"/>
        <v>0</v>
      </c>
      <c r="V74" s="63">
        <f t="shared" si="50"/>
        <v>0</v>
      </c>
      <c r="W74" s="63">
        <f t="shared" si="51"/>
        <v>0</v>
      </c>
      <c r="X74" s="63">
        <f t="shared" si="52"/>
        <v>0</v>
      </c>
      <c r="Y74" s="63">
        <f t="shared" si="53"/>
        <v>0</v>
      </c>
      <c r="Z74" s="63">
        <f t="shared" si="54"/>
        <v>0</v>
      </c>
      <c r="AA74" s="114"/>
    </row>
    <row r="75" spans="1:27" s="115" customFormat="1" ht="21" customHeight="1" x14ac:dyDescent="0.25">
      <c r="A75" s="134"/>
      <c r="B75" s="12"/>
      <c r="C75" s="308"/>
      <c r="D75" s="12"/>
      <c r="E75" s="12"/>
      <c r="F75" s="12"/>
      <c r="G75" s="365"/>
      <c r="H75" s="365"/>
      <c r="I75" s="365"/>
      <c r="J75" s="313">
        <f t="shared" si="46"/>
        <v>0</v>
      </c>
      <c r="K75" s="114"/>
      <c r="L75" s="66"/>
      <c r="M75" s="8">
        <f t="shared" si="47"/>
        <v>0</v>
      </c>
      <c r="N75" s="66"/>
      <c r="O75" s="66"/>
      <c r="P75" s="8">
        <f t="shared" si="48"/>
        <v>18</v>
      </c>
      <c r="Q75" s="67">
        <f t="shared" si="62"/>
        <v>0</v>
      </c>
      <c r="R75" s="67">
        <f t="shared" si="62"/>
        <v>0</v>
      </c>
      <c r="S75" s="67">
        <f t="shared" si="62"/>
        <v>0</v>
      </c>
      <c r="T75" s="67">
        <f t="shared" si="62"/>
        <v>0</v>
      </c>
      <c r="U75" s="67">
        <f t="shared" si="62"/>
        <v>0</v>
      </c>
      <c r="V75" s="63">
        <f t="shared" si="50"/>
        <v>0</v>
      </c>
      <c r="W75" s="63">
        <f t="shared" si="51"/>
        <v>0</v>
      </c>
      <c r="X75" s="63">
        <f t="shared" si="52"/>
        <v>0</v>
      </c>
      <c r="Y75" s="63">
        <f t="shared" si="53"/>
        <v>0</v>
      </c>
      <c r="Z75" s="63">
        <f t="shared" si="54"/>
        <v>0</v>
      </c>
      <c r="AA75" s="114"/>
    </row>
    <row r="76" spans="1:27" s="115" customFormat="1" ht="21" customHeight="1" x14ac:dyDescent="0.25">
      <c r="A76" s="134"/>
      <c r="B76" s="12"/>
      <c r="C76" s="308"/>
      <c r="D76" s="12"/>
      <c r="E76" s="12"/>
      <c r="F76" s="12"/>
      <c r="G76" s="365"/>
      <c r="H76" s="365"/>
      <c r="I76" s="365"/>
      <c r="J76" s="313">
        <f t="shared" si="46"/>
        <v>0</v>
      </c>
      <c r="K76" s="114"/>
      <c r="L76" s="66"/>
      <c r="M76" s="8">
        <f t="shared" si="47"/>
        <v>0</v>
      </c>
      <c r="N76" s="66"/>
      <c r="O76" s="66"/>
      <c r="P76" s="8">
        <f t="shared" si="48"/>
        <v>18</v>
      </c>
      <c r="Q76" s="67">
        <f t="shared" si="62"/>
        <v>0</v>
      </c>
      <c r="R76" s="67">
        <f t="shared" si="62"/>
        <v>0</v>
      </c>
      <c r="S76" s="67">
        <f t="shared" si="62"/>
        <v>0</v>
      </c>
      <c r="T76" s="67">
        <f t="shared" si="62"/>
        <v>0</v>
      </c>
      <c r="U76" s="67">
        <f t="shared" si="62"/>
        <v>0</v>
      </c>
      <c r="V76" s="63">
        <f t="shared" si="50"/>
        <v>0</v>
      </c>
      <c r="W76" s="63">
        <f t="shared" si="51"/>
        <v>0</v>
      </c>
      <c r="X76" s="63">
        <f t="shared" si="52"/>
        <v>0</v>
      </c>
      <c r="Y76" s="63">
        <f t="shared" si="53"/>
        <v>0</v>
      </c>
      <c r="Z76" s="63">
        <f t="shared" si="54"/>
        <v>0</v>
      </c>
      <c r="AA76" s="114"/>
    </row>
    <row r="77" spans="1:27" s="115" customFormat="1" ht="21" customHeight="1" x14ac:dyDescent="0.25">
      <c r="A77" s="134"/>
      <c r="B77" s="12"/>
      <c r="C77" s="308"/>
      <c r="D77" s="226"/>
      <c r="E77" s="12"/>
      <c r="F77" s="12"/>
      <c r="G77" s="365"/>
      <c r="H77" s="365"/>
      <c r="I77" s="365"/>
      <c r="J77" s="313">
        <f t="shared" si="46"/>
        <v>0</v>
      </c>
      <c r="K77" s="114"/>
      <c r="L77" s="66"/>
      <c r="M77" s="8">
        <f t="shared" si="47"/>
        <v>0</v>
      </c>
      <c r="N77" s="66"/>
      <c r="O77" s="66"/>
      <c r="P77" s="8">
        <f t="shared" si="48"/>
        <v>18</v>
      </c>
      <c r="Q77" s="67">
        <f t="shared" si="62"/>
        <v>0</v>
      </c>
      <c r="R77" s="67">
        <f t="shared" si="62"/>
        <v>0</v>
      </c>
      <c r="S77" s="67">
        <f t="shared" si="62"/>
        <v>0</v>
      </c>
      <c r="T77" s="67">
        <f t="shared" si="62"/>
        <v>0</v>
      </c>
      <c r="U77" s="67">
        <f t="shared" si="62"/>
        <v>0</v>
      </c>
      <c r="V77" s="63">
        <f t="shared" si="50"/>
        <v>0</v>
      </c>
      <c r="W77" s="63">
        <f t="shared" si="51"/>
        <v>0</v>
      </c>
      <c r="X77" s="63">
        <f t="shared" si="52"/>
        <v>0</v>
      </c>
      <c r="Y77" s="63">
        <f t="shared" si="53"/>
        <v>0</v>
      </c>
      <c r="Z77" s="63">
        <f t="shared" si="54"/>
        <v>0</v>
      </c>
      <c r="AA77" s="114"/>
    </row>
    <row r="78" spans="1:27" s="115" customFormat="1" ht="21" customHeight="1" x14ac:dyDescent="0.25">
      <c r="A78" s="134"/>
      <c r="B78" s="12"/>
      <c r="C78" s="308"/>
      <c r="D78" s="12"/>
      <c r="E78" s="12"/>
      <c r="F78" s="12"/>
      <c r="G78" s="365"/>
      <c r="H78" s="365"/>
      <c r="I78" s="365"/>
      <c r="J78" s="313">
        <f t="shared" si="46"/>
        <v>0</v>
      </c>
      <c r="K78" s="114"/>
      <c r="L78" s="66"/>
      <c r="M78" s="8">
        <f t="shared" si="47"/>
        <v>0</v>
      </c>
      <c r="N78" s="66"/>
      <c r="O78" s="66"/>
      <c r="P78" s="8">
        <f t="shared" si="48"/>
        <v>18</v>
      </c>
      <c r="Q78" s="67">
        <f t="shared" si="62"/>
        <v>0</v>
      </c>
      <c r="R78" s="67">
        <f t="shared" si="62"/>
        <v>0</v>
      </c>
      <c r="S78" s="67">
        <f t="shared" si="62"/>
        <v>0</v>
      </c>
      <c r="T78" s="67">
        <f t="shared" si="62"/>
        <v>0</v>
      </c>
      <c r="U78" s="67">
        <f t="shared" si="62"/>
        <v>0</v>
      </c>
      <c r="V78" s="63">
        <f t="shared" si="50"/>
        <v>0</v>
      </c>
      <c r="W78" s="63">
        <f t="shared" si="51"/>
        <v>0</v>
      </c>
      <c r="X78" s="63">
        <f t="shared" si="52"/>
        <v>0</v>
      </c>
      <c r="Y78" s="63">
        <f t="shared" si="53"/>
        <v>0</v>
      </c>
      <c r="Z78" s="63">
        <f t="shared" si="54"/>
        <v>0</v>
      </c>
      <c r="AA78" s="114"/>
    </row>
    <row r="79" spans="1:27" s="115" customFormat="1" ht="21" customHeight="1" x14ac:dyDescent="0.25">
      <c r="A79" s="134"/>
      <c r="B79" s="12"/>
      <c r="C79" s="308"/>
      <c r="D79" s="12"/>
      <c r="E79" s="12"/>
      <c r="F79" s="12"/>
      <c r="G79" s="365"/>
      <c r="H79" s="365"/>
      <c r="I79" s="365"/>
      <c r="J79" s="313">
        <f t="shared" si="46"/>
        <v>0</v>
      </c>
      <c r="K79" s="114"/>
      <c r="L79" s="66"/>
      <c r="M79" s="8">
        <f t="shared" si="47"/>
        <v>0</v>
      </c>
      <c r="N79" s="66"/>
      <c r="O79" s="66"/>
      <c r="P79" s="8">
        <f t="shared" si="48"/>
        <v>18</v>
      </c>
      <c r="Q79" s="67">
        <f t="shared" si="62"/>
        <v>0</v>
      </c>
      <c r="R79" s="67">
        <f t="shared" si="62"/>
        <v>0</v>
      </c>
      <c r="S79" s="67">
        <f t="shared" si="62"/>
        <v>0</v>
      </c>
      <c r="T79" s="67">
        <f t="shared" si="62"/>
        <v>0</v>
      </c>
      <c r="U79" s="67">
        <f t="shared" si="62"/>
        <v>0</v>
      </c>
      <c r="V79" s="63">
        <f t="shared" si="50"/>
        <v>0</v>
      </c>
      <c r="W79" s="63">
        <f t="shared" si="51"/>
        <v>0</v>
      </c>
      <c r="X79" s="63">
        <f t="shared" si="52"/>
        <v>0</v>
      </c>
      <c r="Y79" s="63">
        <f t="shared" si="53"/>
        <v>0</v>
      </c>
      <c r="Z79" s="63">
        <f t="shared" si="54"/>
        <v>0</v>
      </c>
      <c r="AA79" s="114"/>
    </row>
    <row r="80" spans="1:27" s="115" customFormat="1" ht="21" customHeight="1" x14ac:dyDescent="0.25">
      <c r="A80" s="134"/>
      <c r="B80" s="12"/>
      <c r="C80" s="308"/>
      <c r="D80" s="12"/>
      <c r="E80" s="12"/>
      <c r="F80" s="12"/>
      <c r="G80" s="365"/>
      <c r="H80" s="365"/>
      <c r="I80" s="365"/>
      <c r="J80" s="313">
        <f t="shared" si="46"/>
        <v>0</v>
      </c>
      <c r="K80" s="114"/>
      <c r="L80" s="66"/>
      <c r="M80" s="8">
        <f t="shared" si="47"/>
        <v>0</v>
      </c>
      <c r="N80" s="66"/>
      <c r="O80" s="66"/>
      <c r="P80" s="8">
        <f t="shared" si="48"/>
        <v>18</v>
      </c>
      <c r="Q80" s="67">
        <f t="shared" si="62"/>
        <v>0</v>
      </c>
      <c r="R80" s="67">
        <f t="shared" si="62"/>
        <v>0</v>
      </c>
      <c r="S80" s="67">
        <f t="shared" si="62"/>
        <v>0</v>
      </c>
      <c r="T80" s="67">
        <f t="shared" si="62"/>
        <v>0</v>
      </c>
      <c r="U80" s="67">
        <f t="shared" si="62"/>
        <v>0</v>
      </c>
      <c r="V80" s="63">
        <f t="shared" si="50"/>
        <v>0</v>
      </c>
      <c r="W80" s="63">
        <f t="shared" si="51"/>
        <v>0</v>
      </c>
      <c r="X80" s="63">
        <f t="shared" si="52"/>
        <v>0</v>
      </c>
      <c r="Y80" s="63">
        <f t="shared" si="53"/>
        <v>0</v>
      </c>
      <c r="Z80" s="63">
        <f t="shared" si="54"/>
        <v>0</v>
      </c>
      <c r="AA80" s="114"/>
    </row>
    <row r="81" spans="1:27" s="115" customFormat="1" ht="21" customHeight="1" x14ac:dyDescent="0.25">
      <c r="A81" s="134"/>
      <c r="B81" s="12"/>
      <c r="C81" s="308"/>
      <c r="D81" s="12"/>
      <c r="E81" s="12"/>
      <c r="F81" s="12"/>
      <c r="G81" s="365"/>
      <c r="H81" s="365"/>
      <c r="I81" s="365"/>
      <c r="J81" s="313">
        <f t="shared" si="46"/>
        <v>0</v>
      </c>
      <c r="K81" s="114"/>
      <c r="L81" s="66"/>
      <c r="M81" s="8">
        <f t="shared" si="47"/>
        <v>0</v>
      </c>
      <c r="N81" s="66"/>
      <c r="O81" s="66"/>
      <c r="P81" s="8">
        <f t="shared" si="48"/>
        <v>18</v>
      </c>
      <c r="Q81" s="67">
        <f t="shared" si="62"/>
        <v>0</v>
      </c>
      <c r="R81" s="67">
        <f t="shared" si="62"/>
        <v>0</v>
      </c>
      <c r="S81" s="67">
        <f t="shared" si="62"/>
        <v>0</v>
      </c>
      <c r="T81" s="67">
        <f t="shared" si="62"/>
        <v>0</v>
      </c>
      <c r="U81" s="67">
        <f t="shared" si="62"/>
        <v>0</v>
      </c>
      <c r="V81" s="63">
        <f t="shared" si="50"/>
        <v>0</v>
      </c>
      <c r="W81" s="63">
        <f t="shared" si="51"/>
        <v>0</v>
      </c>
      <c r="X81" s="63">
        <f t="shared" si="52"/>
        <v>0</v>
      </c>
      <c r="Y81" s="63">
        <f t="shared" si="53"/>
        <v>0</v>
      </c>
      <c r="Z81" s="63">
        <f t="shared" si="54"/>
        <v>0</v>
      </c>
      <c r="AA81" s="114"/>
    </row>
    <row r="82" spans="1:27" s="115" customFormat="1" ht="21" customHeight="1" x14ac:dyDescent="0.25">
      <c r="A82" s="134"/>
      <c r="B82" s="12"/>
      <c r="C82" s="308"/>
      <c r="D82" s="12"/>
      <c r="E82" s="12"/>
      <c r="F82" s="12"/>
      <c r="G82" s="365"/>
      <c r="H82" s="365"/>
      <c r="I82" s="365"/>
      <c r="J82" s="313">
        <f t="shared" si="46"/>
        <v>0</v>
      </c>
      <c r="K82" s="114"/>
      <c r="L82" s="66"/>
      <c r="M82" s="8">
        <f t="shared" si="47"/>
        <v>0</v>
      </c>
      <c r="N82" s="66"/>
      <c r="O82" s="66"/>
      <c r="P82" s="8">
        <f t="shared" si="48"/>
        <v>18</v>
      </c>
      <c r="Q82" s="67">
        <f t="shared" si="62"/>
        <v>0</v>
      </c>
      <c r="R82" s="67">
        <f t="shared" si="62"/>
        <v>0</v>
      </c>
      <c r="S82" s="67">
        <f t="shared" si="62"/>
        <v>0</v>
      </c>
      <c r="T82" s="67">
        <f t="shared" si="62"/>
        <v>0</v>
      </c>
      <c r="U82" s="67">
        <f t="shared" si="62"/>
        <v>0</v>
      </c>
      <c r="V82" s="63">
        <f t="shared" si="50"/>
        <v>0</v>
      </c>
      <c r="W82" s="63">
        <f t="shared" si="51"/>
        <v>0</v>
      </c>
      <c r="X82" s="63">
        <f t="shared" si="52"/>
        <v>0</v>
      </c>
      <c r="Y82" s="63">
        <f t="shared" si="53"/>
        <v>0</v>
      </c>
      <c r="Z82" s="63">
        <f t="shared" si="54"/>
        <v>0</v>
      </c>
      <c r="AA82" s="114"/>
    </row>
    <row r="83" spans="1:27" s="115" customFormat="1" ht="21" customHeight="1" x14ac:dyDescent="0.25">
      <c r="A83" s="134"/>
      <c r="B83" s="12"/>
      <c r="C83" s="308"/>
      <c r="D83" s="12"/>
      <c r="E83" s="12"/>
      <c r="F83" s="12"/>
      <c r="G83" s="365"/>
      <c r="H83" s="365"/>
      <c r="I83" s="365"/>
      <c r="J83" s="313">
        <f t="shared" si="46"/>
        <v>0</v>
      </c>
      <c r="K83" s="114"/>
      <c r="L83" s="66"/>
      <c r="M83" s="8">
        <f t="shared" si="47"/>
        <v>0</v>
      </c>
      <c r="N83" s="66"/>
      <c r="O83" s="66"/>
      <c r="P83" s="8">
        <f t="shared" si="48"/>
        <v>18</v>
      </c>
      <c r="Q83" s="67">
        <f t="shared" si="62"/>
        <v>0</v>
      </c>
      <c r="R83" s="67">
        <f t="shared" si="62"/>
        <v>0</v>
      </c>
      <c r="S83" s="67">
        <f t="shared" si="62"/>
        <v>0</v>
      </c>
      <c r="T83" s="67">
        <f t="shared" si="62"/>
        <v>0</v>
      </c>
      <c r="U83" s="67">
        <f t="shared" si="62"/>
        <v>0</v>
      </c>
      <c r="V83" s="63">
        <f t="shared" si="50"/>
        <v>0</v>
      </c>
      <c r="W83" s="63">
        <f t="shared" si="51"/>
        <v>0</v>
      </c>
      <c r="X83" s="63">
        <f t="shared" si="52"/>
        <v>0</v>
      </c>
      <c r="Y83" s="63">
        <f t="shared" si="53"/>
        <v>0</v>
      </c>
      <c r="Z83" s="63">
        <f t="shared" si="54"/>
        <v>0</v>
      </c>
      <c r="AA83" s="114"/>
    </row>
    <row r="84" spans="1:27" s="130" customFormat="1" ht="21" customHeight="1" x14ac:dyDescent="0.25">
      <c r="A84" s="134"/>
      <c r="B84" s="12"/>
      <c r="C84" s="308"/>
      <c r="D84" s="12"/>
      <c r="E84" s="12"/>
      <c r="F84" s="12"/>
      <c r="G84" s="365"/>
      <c r="H84" s="365"/>
      <c r="I84" s="365"/>
      <c r="J84" s="313">
        <f t="shared" si="46"/>
        <v>0</v>
      </c>
      <c r="K84" s="129"/>
      <c r="L84" s="66"/>
      <c r="M84" s="8">
        <f t="shared" si="47"/>
        <v>0</v>
      </c>
      <c r="N84" s="66"/>
      <c r="O84" s="66"/>
      <c r="P84" s="8">
        <f t="shared" si="48"/>
        <v>18</v>
      </c>
      <c r="Q84" s="67">
        <f t="shared" si="62"/>
        <v>0</v>
      </c>
      <c r="R84" s="67">
        <f t="shared" si="62"/>
        <v>0</v>
      </c>
      <c r="S84" s="67">
        <f t="shared" si="62"/>
        <v>0</v>
      </c>
      <c r="T84" s="67">
        <f t="shared" si="62"/>
        <v>0</v>
      </c>
      <c r="U84" s="67">
        <f t="shared" si="62"/>
        <v>0</v>
      </c>
      <c r="V84" s="63">
        <f t="shared" si="50"/>
        <v>0</v>
      </c>
      <c r="W84" s="63">
        <f t="shared" si="51"/>
        <v>0</v>
      </c>
      <c r="X84" s="63">
        <f t="shared" si="52"/>
        <v>0</v>
      </c>
      <c r="Y84" s="63">
        <f t="shared" si="53"/>
        <v>0</v>
      </c>
      <c r="Z84" s="63">
        <f t="shared" si="54"/>
        <v>0</v>
      </c>
      <c r="AA84" s="129"/>
    </row>
    <row r="85" spans="1:27" s="115" customFormat="1" ht="21" customHeight="1" x14ac:dyDescent="0.25">
      <c r="A85" s="134"/>
      <c r="B85" s="12"/>
      <c r="C85" s="308"/>
      <c r="D85" s="12"/>
      <c r="E85" s="12"/>
      <c r="F85" s="12"/>
      <c r="G85" s="365"/>
      <c r="H85" s="365"/>
      <c r="I85" s="365"/>
      <c r="J85" s="313">
        <f t="shared" si="46"/>
        <v>0</v>
      </c>
      <c r="K85" s="114"/>
      <c r="L85" s="66"/>
      <c r="M85" s="8">
        <f t="shared" si="47"/>
        <v>0</v>
      </c>
      <c r="N85" s="66"/>
      <c r="O85" s="66"/>
      <c r="P85" s="8">
        <f t="shared" si="48"/>
        <v>18</v>
      </c>
      <c r="Q85" s="67">
        <f t="shared" si="62"/>
        <v>0</v>
      </c>
      <c r="R85" s="67">
        <f t="shared" si="62"/>
        <v>0</v>
      </c>
      <c r="S85" s="67">
        <f t="shared" si="62"/>
        <v>0</v>
      </c>
      <c r="T85" s="67">
        <f t="shared" si="62"/>
        <v>0</v>
      </c>
      <c r="U85" s="67">
        <f t="shared" si="62"/>
        <v>0</v>
      </c>
      <c r="V85" s="63">
        <f t="shared" si="50"/>
        <v>0</v>
      </c>
      <c r="W85" s="63">
        <f t="shared" si="51"/>
        <v>0</v>
      </c>
      <c r="X85" s="63">
        <f t="shared" si="52"/>
        <v>0</v>
      </c>
      <c r="Y85" s="63">
        <f t="shared" si="53"/>
        <v>0</v>
      </c>
      <c r="Z85" s="63">
        <f t="shared" si="54"/>
        <v>0</v>
      </c>
      <c r="AA85" s="114"/>
    </row>
    <row r="86" spans="1:27" s="115" customFormat="1" ht="21" customHeight="1" x14ac:dyDescent="0.25">
      <c r="A86" s="134"/>
      <c r="B86" s="12"/>
      <c r="C86" s="308"/>
      <c r="D86" s="12"/>
      <c r="E86" s="12"/>
      <c r="F86" s="12"/>
      <c r="G86" s="365"/>
      <c r="H86" s="365"/>
      <c r="I86" s="365"/>
      <c r="J86" s="313">
        <f t="shared" si="46"/>
        <v>0</v>
      </c>
      <c r="K86" s="114"/>
      <c r="L86" s="66"/>
      <c r="M86" s="8">
        <f t="shared" si="47"/>
        <v>0</v>
      </c>
      <c r="N86" s="66"/>
      <c r="O86" s="66"/>
      <c r="P86" s="8">
        <f t="shared" si="48"/>
        <v>18</v>
      </c>
      <c r="Q86" s="67">
        <f t="shared" si="62"/>
        <v>0</v>
      </c>
      <c r="R86" s="67">
        <f t="shared" si="62"/>
        <v>0</v>
      </c>
      <c r="S86" s="67">
        <f t="shared" si="62"/>
        <v>0</v>
      </c>
      <c r="T86" s="67">
        <f t="shared" si="62"/>
        <v>0</v>
      </c>
      <c r="U86" s="67">
        <f t="shared" si="62"/>
        <v>0</v>
      </c>
      <c r="V86" s="63">
        <f t="shared" si="50"/>
        <v>0</v>
      </c>
      <c r="W86" s="63">
        <f t="shared" si="51"/>
        <v>0</v>
      </c>
      <c r="X86" s="63">
        <f t="shared" si="52"/>
        <v>0</v>
      </c>
      <c r="Y86" s="63">
        <f t="shared" si="53"/>
        <v>0</v>
      </c>
      <c r="Z86" s="63">
        <f t="shared" si="54"/>
        <v>0</v>
      </c>
      <c r="AA86" s="114"/>
    </row>
    <row r="87" spans="1:27" s="115" customFormat="1" ht="21" customHeight="1" x14ac:dyDescent="0.25">
      <c r="A87" s="134"/>
      <c r="B87" s="12"/>
      <c r="C87" s="308"/>
      <c r="D87" s="12"/>
      <c r="E87" s="12"/>
      <c r="F87" s="12"/>
      <c r="G87" s="365"/>
      <c r="H87" s="365"/>
      <c r="I87" s="365"/>
      <c r="J87" s="313">
        <f t="shared" si="46"/>
        <v>0</v>
      </c>
      <c r="K87" s="114"/>
      <c r="L87" s="66"/>
      <c r="M87" s="8">
        <f t="shared" si="47"/>
        <v>0</v>
      </c>
      <c r="N87" s="66"/>
      <c r="O87" s="66"/>
      <c r="P87" s="8">
        <f t="shared" si="48"/>
        <v>18</v>
      </c>
      <c r="Q87" s="67">
        <f t="shared" si="62"/>
        <v>0</v>
      </c>
      <c r="R87" s="67">
        <f t="shared" si="62"/>
        <v>0</v>
      </c>
      <c r="S87" s="67">
        <f t="shared" si="62"/>
        <v>0</v>
      </c>
      <c r="T87" s="67">
        <f t="shared" si="62"/>
        <v>0</v>
      </c>
      <c r="U87" s="67">
        <f t="shared" si="62"/>
        <v>0</v>
      </c>
      <c r="V87" s="63">
        <f t="shared" si="50"/>
        <v>0</v>
      </c>
      <c r="W87" s="63">
        <f t="shared" si="51"/>
        <v>0</v>
      </c>
      <c r="X87" s="63">
        <f t="shared" si="52"/>
        <v>0</v>
      </c>
      <c r="Y87" s="63">
        <f t="shared" si="53"/>
        <v>0</v>
      </c>
      <c r="Z87" s="63">
        <f t="shared" si="54"/>
        <v>0</v>
      </c>
      <c r="AA87" s="114"/>
    </row>
    <row r="88" spans="1:27" s="115" customFormat="1" ht="21" customHeight="1" x14ac:dyDescent="0.25">
      <c r="A88" s="134"/>
      <c r="B88" s="12"/>
      <c r="C88" s="308"/>
      <c r="D88" s="12"/>
      <c r="E88" s="12"/>
      <c r="F88" s="12"/>
      <c r="G88" s="365"/>
      <c r="H88" s="365"/>
      <c r="I88" s="365"/>
      <c r="J88" s="313">
        <f t="shared" si="46"/>
        <v>0</v>
      </c>
      <c r="K88" s="114"/>
      <c r="L88" s="66"/>
      <c r="M88" s="8">
        <f t="shared" si="47"/>
        <v>0</v>
      </c>
      <c r="N88" s="66"/>
      <c r="O88" s="66"/>
      <c r="P88" s="8">
        <f t="shared" si="48"/>
        <v>18</v>
      </c>
      <c r="Q88" s="67">
        <f t="shared" si="62"/>
        <v>0</v>
      </c>
      <c r="R88" s="67">
        <f t="shared" si="62"/>
        <v>0</v>
      </c>
      <c r="S88" s="67">
        <f t="shared" si="62"/>
        <v>0</v>
      </c>
      <c r="T88" s="67">
        <f t="shared" si="62"/>
        <v>0</v>
      </c>
      <c r="U88" s="67">
        <f t="shared" si="62"/>
        <v>0</v>
      </c>
      <c r="V88" s="63">
        <f t="shared" si="50"/>
        <v>0</v>
      </c>
      <c r="W88" s="63">
        <f t="shared" si="51"/>
        <v>0</v>
      </c>
      <c r="X88" s="63">
        <f t="shared" si="52"/>
        <v>0</v>
      </c>
      <c r="Y88" s="63">
        <f t="shared" si="53"/>
        <v>0</v>
      </c>
      <c r="Z88" s="63">
        <f t="shared" si="54"/>
        <v>0</v>
      </c>
      <c r="AA88" s="114"/>
    </row>
    <row r="89" spans="1:27" s="115" customFormat="1" ht="21" customHeight="1" x14ac:dyDescent="0.25">
      <c r="A89" s="134"/>
      <c r="B89" s="12"/>
      <c r="C89" s="308"/>
      <c r="D89" s="12"/>
      <c r="E89" s="12"/>
      <c r="F89" s="12"/>
      <c r="G89" s="365"/>
      <c r="H89" s="365"/>
      <c r="I89" s="365"/>
      <c r="J89" s="313">
        <f t="shared" si="46"/>
        <v>0</v>
      </c>
      <c r="K89" s="114"/>
      <c r="L89" s="66"/>
      <c r="M89" s="8">
        <f t="shared" si="47"/>
        <v>0</v>
      </c>
      <c r="N89" s="66"/>
      <c r="O89" s="66"/>
      <c r="P89" s="8">
        <f t="shared" si="48"/>
        <v>18</v>
      </c>
      <c r="Q89" s="67">
        <f t="shared" si="62"/>
        <v>0</v>
      </c>
      <c r="R89" s="67">
        <f t="shared" si="62"/>
        <v>0</v>
      </c>
      <c r="S89" s="67">
        <f t="shared" si="62"/>
        <v>0</v>
      </c>
      <c r="T89" s="67">
        <f t="shared" si="62"/>
        <v>0</v>
      </c>
      <c r="U89" s="67">
        <f t="shared" si="62"/>
        <v>0</v>
      </c>
      <c r="V89" s="63">
        <f t="shared" si="50"/>
        <v>0</v>
      </c>
      <c r="W89" s="63">
        <f t="shared" si="51"/>
        <v>0</v>
      </c>
      <c r="X89" s="63">
        <f t="shared" si="52"/>
        <v>0</v>
      </c>
      <c r="Y89" s="63">
        <f t="shared" si="53"/>
        <v>0</v>
      </c>
      <c r="Z89" s="63">
        <f t="shared" si="54"/>
        <v>0</v>
      </c>
      <c r="AA89" s="114"/>
    </row>
    <row r="90" spans="1:27" s="115" customFormat="1" ht="21" customHeight="1" x14ac:dyDescent="0.25">
      <c r="A90" s="134"/>
      <c r="B90" s="12"/>
      <c r="C90" s="308"/>
      <c r="D90" s="12"/>
      <c r="E90" s="12"/>
      <c r="F90" s="12"/>
      <c r="G90" s="365"/>
      <c r="H90" s="365"/>
      <c r="I90" s="365"/>
      <c r="J90" s="313">
        <f t="shared" si="46"/>
        <v>0</v>
      </c>
      <c r="K90" s="114"/>
      <c r="L90" s="66"/>
      <c r="M90" s="8">
        <f t="shared" si="47"/>
        <v>0</v>
      </c>
      <c r="N90" s="66"/>
      <c r="O90" s="66"/>
      <c r="P90" s="8">
        <f t="shared" si="48"/>
        <v>18</v>
      </c>
      <c r="Q90" s="67">
        <f t="shared" si="62"/>
        <v>0</v>
      </c>
      <c r="R90" s="67">
        <f t="shared" si="62"/>
        <v>0</v>
      </c>
      <c r="S90" s="67">
        <f t="shared" si="62"/>
        <v>0</v>
      </c>
      <c r="T90" s="67">
        <f t="shared" si="62"/>
        <v>0</v>
      </c>
      <c r="U90" s="67">
        <f t="shared" si="62"/>
        <v>0</v>
      </c>
      <c r="V90" s="63">
        <f t="shared" si="50"/>
        <v>0</v>
      </c>
      <c r="W90" s="63">
        <f t="shared" si="51"/>
        <v>0</v>
      </c>
      <c r="X90" s="63">
        <f t="shared" si="52"/>
        <v>0</v>
      </c>
      <c r="Y90" s="63">
        <f t="shared" si="53"/>
        <v>0</v>
      </c>
      <c r="Z90" s="63">
        <f t="shared" si="54"/>
        <v>0</v>
      </c>
      <c r="AA90" s="114"/>
    </row>
    <row r="91" spans="1:27" s="115" customFormat="1" ht="21" customHeight="1" x14ac:dyDescent="0.25">
      <c r="A91" s="134"/>
      <c r="B91" s="12"/>
      <c r="C91" s="308"/>
      <c r="D91" s="12"/>
      <c r="E91" s="12"/>
      <c r="F91" s="12"/>
      <c r="G91" s="365"/>
      <c r="H91" s="365"/>
      <c r="I91" s="365"/>
      <c r="J91" s="313">
        <f t="shared" si="46"/>
        <v>0</v>
      </c>
      <c r="K91" s="114"/>
      <c r="L91" s="66"/>
      <c r="M91" s="8">
        <f t="shared" si="47"/>
        <v>0</v>
      </c>
      <c r="N91" s="66"/>
      <c r="O91" s="66"/>
      <c r="P91" s="8">
        <f t="shared" si="48"/>
        <v>18</v>
      </c>
      <c r="Q91" s="67">
        <f t="shared" si="62"/>
        <v>0</v>
      </c>
      <c r="R91" s="67">
        <f t="shared" si="62"/>
        <v>0</v>
      </c>
      <c r="S91" s="67">
        <f t="shared" si="62"/>
        <v>0</v>
      </c>
      <c r="T91" s="67">
        <f t="shared" si="62"/>
        <v>0</v>
      </c>
      <c r="U91" s="67">
        <f t="shared" si="62"/>
        <v>0</v>
      </c>
      <c r="V91" s="63">
        <f t="shared" si="50"/>
        <v>0</v>
      </c>
      <c r="W91" s="63">
        <f t="shared" si="51"/>
        <v>0</v>
      </c>
      <c r="X91" s="63">
        <f t="shared" si="52"/>
        <v>0</v>
      </c>
      <c r="Y91" s="63">
        <f t="shared" si="53"/>
        <v>0</v>
      </c>
      <c r="Z91" s="63">
        <f t="shared" si="54"/>
        <v>0</v>
      </c>
      <c r="AA91" s="114"/>
    </row>
    <row r="92" spans="1:27" s="115" customFormat="1" ht="21" customHeight="1" x14ac:dyDescent="0.25">
      <c r="A92" s="134"/>
      <c r="B92" s="12"/>
      <c r="C92" s="308"/>
      <c r="D92" s="12"/>
      <c r="E92" s="12"/>
      <c r="F92" s="12"/>
      <c r="G92" s="365"/>
      <c r="H92" s="365"/>
      <c r="I92" s="365"/>
      <c r="J92" s="313">
        <f t="shared" si="46"/>
        <v>0</v>
      </c>
      <c r="K92" s="114"/>
      <c r="L92" s="66"/>
      <c r="M92" s="8">
        <f t="shared" si="47"/>
        <v>0</v>
      </c>
      <c r="N92" s="66"/>
      <c r="O92" s="66"/>
      <c r="P92" s="8">
        <f t="shared" si="48"/>
        <v>18</v>
      </c>
      <c r="Q92" s="67">
        <f t="shared" si="62"/>
        <v>0</v>
      </c>
      <c r="R92" s="67">
        <f t="shared" si="62"/>
        <v>0</v>
      </c>
      <c r="S92" s="67">
        <f t="shared" si="62"/>
        <v>0</v>
      </c>
      <c r="T92" s="67">
        <f t="shared" si="62"/>
        <v>0</v>
      </c>
      <c r="U92" s="67">
        <f t="shared" si="62"/>
        <v>0</v>
      </c>
      <c r="V92" s="63">
        <f t="shared" si="50"/>
        <v>0</v>
      </c>
      <c r="W92" s="63">
        <f t="shared" si="51"/>
        <v>0</v>
      </c>
      <c r="X92" s="63">
        <f t="shared" si="52"/>
        <v>0</v>
      </c>
      <c r="Y92" s="63">
        <f t="shared" si="53"/>
        <v>0</v>
      </c>
      <c r="Z92" s="63">
        <f t="shared" si="54"/>
        <v>0</v>
      </c>
      <c r="AA92" s="114"/>
    </row>
    <row r="93" spans="1:27" s="115" customFormat="1" ht="21" customHeight="1" x14ac:dyDescent="0.25">
      <c r="A93" s="134"/>
      <c r="B93" s="12"/>
      <c r="C93" s="308"/>
      <c r="D93" s="12"/>
      <c r="E93" s="12"/>
      <c r="F93" s="12"/>
      <c r="G93" s="365"/>
      <c r="H93" s="365"/>
      <c r="I93" s="365"/>
      <c r="J93" s="313">
        <f t="shared" si="46"/>
        <v>0</v>
      </c>
      <c r="K93" s="114"/>
      <c r="L93" s="66"/>
      <c r="M93" s="8">
        <f t="shared" si="47"/>
        <v>0</v>
      </c>
      <c r="N93" s="66"/>
      <c r="O93" s="66"/>
      <c r="P93" s="8">
        <f t="shared" si="48"/>
        <v>18</v>
      </c>
      <c r="Q93" s="67">
        <f t="shared" si="62"/>
        <v>0</v>
      </c>
      <c r="R93" s="67">
        <f t="shared" si="62"/>
        <v>0</v>
      </c>
      <c r="S93" s="67">
        <f t="shared" si="62"/>
        <v>0</v>
      </c>
      <c r="T93" s="67">
        <f t="shared" si="62"/>
        <v>0</v>
      </c>
      <c r="U93" s="67">
        <f t="shared" si="62"/>
        <v>0</v>
      </c>
      <c r="V93" s="63">
        <f t="shared" si="50"/>
        <v>0</v>
      </c>
      <c r="W93" s="63">
        <f t="shared" si="51"/>
        <v>0</v>
      </c>
      <c r="X93" s="63">
        <f t="shared" si="52"/>
        <v>0</v>
      </c>
      <c r="Y93" s="63">
        <f t="shared" si="53"/>
        <v>0</v>
      </c>
      <c r="Z93" s="63">
        <f t="shared" si="54"/>
        <v>0</v>
      </c>
      <c r="AA93" s="114"/>
    </row>
    <row r="94" spans="1:27" s="115" customFormat="1" ht="21" customHeight="1" x14ac:dyDescent="0.25">
      <c r="A94" s="134"/>
      <c r="B94" s="12"/>
      <c r="C94" s="308"/>
      <c r="D94" s="12"/>
      <c r="E94" s="12"/>
      <c r="F94" s="12"/>
      <c r="G94" s="365"/>
      <c r="H94" s="365"/>
      <c r="I94" s="365"/>
      <c r="J94" s="313">
        <f t="shared" si="46"/>
        <v>0</v>
      </c>
      <c r="K94" s="114"/>
      <c r="L94" s="66"/>
      <c r="M94" s="8">
        <f t="shared" si="47"/>
        <v>0</v>
      </c>
      <c r="N94" s="66"/>
      <c r="O94" s="66"/>
      <c r="P94" s="8">
        <f t="shared" si="48"/>
        <v>18</v>
      </c>
      <c r="Q94" s="67">
        <f t="shared" si="62"/>
        <v>0</v>
      </c>
      <c r="R94" s="67">
        <f t="shared" si="62"/>
        <v>0</v>
      </c>
      <c r="S94" s="67">
        <f t="shared" si="62"/>
        <v>0</v>
      </c>
      <c r="T94" s="67">
        <f t="shared" si="62"/>
        <v>0</v>
      </c>
      <c r="U94" s="67">
        <f t="shared" si="62"/>
        <v>0</v>
      </c>
      <c r="V94" s="63">
        <f t="shared" si="50"/>
        <v>0</v>
      </c>
      <c r="W94" s="63">
        <f t="shared" si="51"/>
        <v>0</v>
      </c>
      <c r="X94" s="63">
        <f t="shared" si="52"/>
        <v>0</v>
      </c>
      <c r="Y94" s="63">
        <f t="shared" si="53"/>
        <v>0</v>
      </c>
      <c r="Z94" s="63">
        <f t="shared" si="54"/>
        <v>0</v>
      </c>
      <c r="AA94" s="114"/>
    </row>
    <row r="95" spans="1:27" s="115" customFormat="1" ht="21" customHeight="1" x14ac:dyDescent="0.25">
      <c r="A95" s="134"/>
      <c r="B95" s="12"/>
      <c r="C95" s="308"/>
      <c r="D95" s="12"/>
      <c r="E95" s="12"/>
      <c r="F95" s="12"/>
      <c r="G95" s="365"/>
      <c r="H95" s="365"/>
      <c r="I95" s="365"/>
      <c r="J95" s="313">
        <f t="shared" si="46"/>
        <v>0</v>
      </c>
      <c r="K95" s="114"/>
      <c r="L95" s="66"/>
      <c r="M95" s="8">
        <f t="shared" si="47"/>
        <v>0</v>
      </c>
      <c r="N95" s="66"/>
      <c r="O95" s="66"/>
      <c r="P95" s="8">
        <f t="shared" si="48"/>
        <v>18</v>
      </c>
      <c r="Q95" s="67">
        <f t="shared" si="62"/>
        <v>0</v>
      </c>
      <c r="R95" s="67">
        <f t="shared" si="62"/>
        <v>0</v>
      </c>
      <c r="S95" s="67">
        <f t="shared" si="62"/>
        <v>0</v>
      </c>
      <c r="T95" s="67">
        <f t="shared" si="62"/>
        <v>0</v>
      </c>
      <c r="U95" s="67">
        <f t="shared" si="62"/>
        <v>0</v>
      </c>
      <c r="V95" s="63">
        <f t="shared" si="50"/>
        <v>0</v>
      </c>
      <c r="W95" s="63">
        <f t="shared" si="51"/>
        <v>0</v>
      </c>
      <c r="X95" s="63">
        <f t="shared" si="52"/>
        <v>0</v>
      </c>
      <c r="Y95" s="63">
        <f t="shared" si="53"/>
        <v>0</v>
      </c>
      <c r="Z95" s="63">
        <f t="shared" si="54"/>
        <v>0</v>
      </c>
      <c r="AA95" s="114"/>
    </row>
    <row r="96" spans="1:27" s="115" customFormat="1" ht="21" customHeight="1" x14ac:dyDescent="0.25">
      <c r="A96" s="134"/>
      <c r="B96" s="12"/>
      <c r="C96" s="308"/>
      <c r="D96" s="12"/>
      <c r="E96" s="12"/>
      <c r="F96" s="12"/>
      <c r="G96" s="365"/>
      <c r="H96" s="365"/>
      <c r="I96" s="365"/>
      <c r="J96" s="313">
        <f t="shared" si="46"/>
        <v>0</v>
      </c>
      <c r="K96" s="114"/>
      <c r="L96" s="66"/>
      <c r="M96" s="8">
        <f t="shared" si="47"/>
        <v>0</v>
      </c>
      <c r="N96" s="66"/>
      <c r="O96" s="66"/>
      <c r="P96" s="8">
        <f t="shared" si="48"/>
        <v>18</v>
      </c>
      <c r="Q96" s="67">
        <f t="shared" si="62"/>
        <v>0</v>
      </c>
      <c r="R96" s="67">
        <f t="shared" si="62"/>
        <v>0</v>
      </c>
      <c r="S96" s="67">
        <f t="shared" si="62"/>
        <v>0</v>
      </c>
      <c r="T96" s="67">
        <f t="shared" si="62"/>
        <v>0</v>
      </c>
      <c r="U96" s="67">
        <f t="shared" si="62"/>
        <v>0</v>
      </c>
      <c r="V96" s="63">
        <f t="shared" si="50"/>
        <v>0</v>
      </c>
      <c r="W96" s="63">
        <f t="shared" si="51"/>
        <v>0</v>
      </c>
      <c r="X96" s="63">
        <f t="shared" si="52"/>
        <v>0</v>
      </c>
      <c r="Y96" s="63">
        <f t="shared" si="53"/>
        <v>0</v>
      </c>
      <c r="Z96" s="63">
        <f t="shared" si="54"/>
        <v>0</v>
      </c>
      <c r="AA96" s="114"/>
    </row>
    <row r="97" spans="1:27" s="115" customFormat="1" ht="21" customHeight="1" x14ac:dyDescent="0.25">
      <c r="A97" s="134"/>
      <c r="B97" s="12"/>
      <c r="C97" s="308"/>
      <c r="D97" s="12"/>
      <c r="E97" s="12"/>
      <c r="F97" s="12"/>
      <c r="G97" s="365"/>
      <c r="H97" s="365"/>
      <c r="I97" s="365"/>
      <c r="J97" s="313">
        <f t="shared" si="46"/>
        <v>0</v>
      </c>
      <c r="K97" s="114"/>
      <c r="L97" s="66"/>
      <c r="M97" s="8">
        <f t="shared" si="47"/>
        <v>0</v>
      </c>
      <c r="N97" s="66"/>
      <c r="O97" s="66"/>
      <c r="P97" s="8">
        <f t="shared" si="48"/>
        <v>18</v>
      </c>
      <c r="Q97" s="67">
        <f t="shared" si="62"/>
        <v>0</v>
      </c>
      <c r="R97" s="67">
        <f t="shared" si="62"/>
        <v>0</v>
      </c>
      <c r="S97" s="67">
        <f t="shared" si="62"/>
        <v>0</v>
      </c>
      <c r="T97" s="67">
        <f t="shared" si="62"/>
        <v>0</v>
      </c>
      <c r="U97" s="67">
        <f t="shared" si="62"/>
        <v>0</v>
      </c>
      <c r="V97" s="63">
        <f t="shared" si="50"/>
        <v>0</v>
      </c>
      <c r="W97" s="63">
        <f t="shared" si="51"/>
        <v>0</v>
      </c>
      <c r="X97" s="63">
        <f t="shared" si="52"/>
        <v>0</v>
      </c>
      <c r="Y97" s="63">
        <f t="shared" si="53"/>
        <v>0</v>
      </c>
      <c r="Z97" s="63">
        <f t="shared" si="54"/>
        <v>0</v>
      </c>
      <c r="AA97" s="114"/>
    </row>
    <row r="98" spans="1:27" s="115" customFormat="1" ht="21" customHeight="1" x14ac:dyDescent="0.25">
      <c r="A98" s="134"/>
      <c r="B98" s="12"/>
      <c r="C98" s="308"/>
      <c r="D98" s="12"/>
      <c r="E98" s="12"/>
      <c r="F98" s="12"/>
      <c r="G98" s="365"/>
      <c r="H98" s="365"/>
      <c r="I98" s="365"/>
      <c r="J98" s="313">
        <f t="shared" si="46"/>
        <v>0</v>
      </c>
      <c r="K98" s="114"/>
      <c r="L98" s="66"/>
      <c r="M98" s="8">
        <f t="shared" si="47"/>
        <v>0</v>
      </c>
      <c r="N98" s="66"/>
      <c r="O98" s="66"/>
      <c r="P98" s="8">
        <f t="shared" si="48"/>
        <v>18</v>
      </c>
      <c r="Q98" s="67">
        <f t="shared" si="62"/>
        <v>0</v>
      </c>
      <c r="R98" s="67">
        <f t="shared" si="62"/>
        <v>0</v>
      </c>
      <c r="S98" s="67">
        <f t="shared" si="62"/>
        <v>0</v>
      </c>
      <c r="T98" s="67">
        <f t="shared" si="62"/>
        <v>0</v>
      </c>
      <c r="U98" s="67">
        <f t="shared" si="62"/>
        <v>0</v>
      </c>
      <c r="V98" s="63">
        <f t="shared" si="50"/>
        <v>0</v>
      </c>
      <c r="W98" s="63">
        <f t="shared" si="51"/>
        <v>0</v>
      </c>
      <c r="X98" s="63">
        <f t="shared" si="52"/>
        <v>0</v>
      </c>
      <c r="Y98" s="63">
        <f t="shared" si="53"/>
        <v>0</v>
      </c>
      <c r="Z98" s="63">
        <f t="shared" si="54"/>
        <v>0</v>
      </c>
      <c r="AA98" s="114"/>
    </row>
    <row r="99" spans="1:27" s="115" customFormat="1" ht="21" customHeight="1" x14ac:dyDescent="0.25">
      <c r="A99" s="134"/>
      <c r="B99" s="12"/>
      <c r="C99" s="308"/>
      <c r="D99" s="12"/>
      <c r="E99" s="12"/>
      <c r="F99" s="12"/>
      <c r="G99" s="365"/>
      <c r="H99" s="365"/>
      <c r="I99" s="365"/>
      <c r="J99" s="313">
        <f t="shared" si="46"/>
        <v>0</v>
      </c>
      <c r="K99" s="114"/>
      <c r="L99" s="66"/>
      <c r="M99" s="8">
        <f t="shared" si="47"/>
        <v>0</v>
      </c>
      <c r="N99" s="66"/>
      <c r="O99" s="66"/>
      <c r="P99" s="8">
        <f t="shared" si="48"/>
        <v>18</v>
      </c>
      <c r="Q99" s="67">
        <f t="shared" si="62"/>
        <v>0</v>
      </c>
      <c r="R99" s="67">
        <f t="shared" si="62"/>
        <v>0</v>
      </c>
      <c r="S99" s="67">
        <f t="shared" si="62"/>
        <v>0</v>
      </c>
      <c r="T99" s="67">
        <f t="shared" si="62"/>
        <v>0</v>
      </c>
      <c r="U99" s="67">
        <f t="shared" si="62"/>
        <v>0</v>
      </c>
      <c r="V99" s="63">
        <f t="shared" si="50"/>
        <v>0</v>
      </c>
      <c r="W99" s="63">
        <f t="shared" si="51"/>
        <v>0</v>
      </c>
      <c r="X99" s="63">
        <f t="shared" si="52"/>
        <v>0</v>
      </c>
      <c r="Y99" s="63">
        <f t="shared" si="53"/>
        <v>0</v>
      </c>
      <c r="Z99" s="63">
        <f t="shared" si="54"/>
        <v>0</v>
      </c>
      <c r="AA99" s="114"/>
    </row>
    <row r="100" spans="1:27" s="115" customFormat="1" ht="21" customHeight="1" x14ac:dyDescent="0.25">
      <c r="A100" s="134"/>
      <c r="B100" s="12"/>
      <c r="C100" s="308"/>
      <c r="D100" s="12"/>
      <c r="E100" s="12"/>
      <c r="F100" s="12"/>
      <c r="G100" s="365"/>
      <c r="H100" s="365"/>
      <c r="I100" s="365"/>
      <c r="J100" s="313">
        <f t="shared" si="46"/>
        <v>0</v>
      </c>
      <c r="K100" s="114"/>
      <c r="L100" s="66"/>
      <c r="M100" s="8">
        <f t="shared" si="47"/>
        <v>0</v>
      </c>
      <c r="N100" s="66"/>
      <c r="O100" s="66"/>
      <c r="P100" s="8">
        <f t="shared" si="48"/>
        <v>18</v>
      </c>
      <c r="Q100" s="67">
        <f t="shared" si="62"/>
        <v>0</v>
      </c>
      <c r="R100" s="67">
        <f t="shared" si="62"/>
        <v>0</v>
      </c>
      <c r="S100" s="67">
        <f t="shared" si="62"/>
        <v>0</v>
      </c>
      <c r="T100" s="67">
        <f t="shared" si="62"/>
        <v>0</v>
      </c>
      <c r="U100" s="67">
        <f t="shared" si="62"/>
        <v>0</v>
      </c>
      <c r="V100" s="63">
        <f t="shared" si="50"/>
        <v>0</v>
      </c>
      <c r="W100" s="63">
        <f t="shared" si="51"/>
        <v>0</v>
      </c>
      <c r="X100" s="63">
        <f t="shared" si="52"/>
        <v>0</v>
      </c>
      <c r="Y100" s="63">
        <f t="shared" si="53"/>
        <v>0</v>
      </c>
      <c r="Z100" s="63">
        <f t="shared" si="54"/>
        <v>0</v>
      </c>
      <c r="AA100" s="114"/>
    </row>
    <row r="101" spans="1:27" s="115" customFormat="1" ht="21" customHeight="1" x14ac:dyDescent="0.25">
      <c r="A101" s="134"/>
      <c r="B101" s="12"/>
      <c r="C101" s="308"/>
      <c r="D101" s="12"/>
      <c r="E101" s="12"/>
      <c r="F101" s="12"/>
      <c r="G101" s="365"/>
      <c r="H101" s="365"/>
      <c r="I101" s="365"/>
      <c r="J101" s="313">
        <f t="shared" si="46"/>
        <v>0</v>
      </c>
      <c r="K101" s="114"/>
      <c r="L101" s="66"/>
      <c r="M101" s="8">
        <f t="shared" si="47"/>
        <v>0</v>
      </c>
      <c r="N101" s="66"/>
      <c r="O101" s="66"/>
      <c r="P101" s="8">
        <f t="shared" si="48"/>
        <v>18</v>
      </c>
      <c r="Q101" s="67">
        <f t="shared" si="62"/>
        <v>0</v>
      </c>
      <c r="R101" s="67">
        <f t="shared" si="62"/>
        <v>0</v>
      </c>
      <c r="S101" s="67">
        <f t="shared" si="62"/>
        <v>0</v>
      </c>
      <c r="T101" s="67">
        <f t="shared" si="62"/>
        <v>0</v>
      </c>
      <c r="U101" s="67">
        <f t="shared" si="62"/>
        <v>0</v>
      </c>
      <c r="V101" s="63">
        <f t="shared" si="50"/>
        <v>0</v>
      </c>
      <c r="W101" s="63">
        <f t="shared" si="51"/>
        <v>0</v>
      </c>
      <c r="X101" s="63">
        <f t="shared" si="52"/>
        <v>0</v>
      </c>
      <c r="Y101" s="63">
        <f t="shared" si="53"/>
        <v>0</v>
      </c>
      <c r="Z101" s="63">
        <f t="shared" si="54"/>
        <v>0</v>
      </c>
      <c r="AA101" s="114"/>
    </row>
    <row r="102" spans="1:27" s="115" customFormat="1" ht="21" customHeight="1" x14ac:dyDescent="0.25">
      <c r="A102" s="134"/>
      <c r="B102" s="12"/>
      <c r="C102" s="308"/>
      <c r="D102" s="12"/>
      <c r="E102" s="12"/>
      <c r="F102" s="12"/>
      <c r="G102" s="365"/>
      <c r="H102" s="365"/>
      <c r="I102" s="365"/>
      <c r="J102" s="313">
        <f t="shared" ref="J102:J165" si="63">+IF(D102=1,(G102-H102-I102),IF(D102=2,(G102-H102-I102),0))</f>
        <v>0</v>
      </c>
      <c r="K102" s="114"/>
      <c r="L102" s="66"/>
      <c r="M102" s="8">
        <f t="shared" si="47"/>
        <v>0</v>
      </c>
      <c r="N102" s="66"/>
      <c r="O102" s="66"/>
      <c r="P102" s="8">
        <f t="shared" si="48"/>
        <v>18</v>
      </c>
      <c r="Q102" s="67">
        <f t="shared" si="62"/>
        <v>0</v>
      </c>
      <c r="R102" s="67">
        <f t="shared" si="62"/>
        <v>0</v>
      </c>
      <c r="S102" s="67">
        <f t="shared" si="62"/>
        <v>0</v>
      </c>
      <c r="T102" s="67">
        <f t="shared" si="62"/>
        <v>0</v>
      </c>
      <c r="U102" s="67">
        <f t="shared" si="62"/>
        <v>0</v>
      </c>
      <c r="V102" s="63">
        <f t="shared" si="50"/>
        <v>0</v>
      </c>
      <c r="W102" s="63">
        <f t="shared" si="51"/>
        <v>0</v>
      </c>
      <c r="X102" s="63">
        <f t="shared" si="52"/>
        <v>0</v>
      </c>
      <c r="Y102" s="63">
        <f t="shared" si="53"/>
        <v>0</v>
      </c>
      <c r="Z102" s="63">
        <f t="shared" si="54"/>
        <v>0</v>
      </c>
      <c r="AA102" s="114"/>
    </row>
    <row r="103" spans="1:27" s="115" customFormat="1" ht="21" customHeight="1" x14ac:dyDescent="0.25">
      <c r="A103" s="134"/>
      <c r="B103" s="12"/>
      <c r="C103" s="308"/>
      <c r="D103" s="12"/>
      <c r="E103" s="12"/>
      <c r="F103" s="12"/>
      <c r="G103" s="365"/>
      <c r="H103" s="365"/>
      <c r="I103" s="365"/>
      <c r="J103" s="313">
        <f t="shared" si="63"/>
        <v>0</v>
      </c>
      <c r="K103" s="114"/>
      <c r="L103" s="66"/>
      <c r="M103" s="8">
        <f t="shared" ref="M103:M166" si="64">+L103*12</f>
        <v>0</v>
      </c>
      <c r="N103" s="66"/>
      <c r="O103" s="66"/>
      <c r="P103" s="8">
        <f t="shared" ref="P103:P166" si="65">+N103+O103+18</f>
        <v>18</v>
      </c>
      <c r="Q103" s="67">
        <f t="shared" ref="Q103:U134" si="66">IFERROR(IF(AND((Q$203-$P103)/$M103&gt;0,(Q$203-$P103)/$M103&lt;1),(Q$203-$P103)/$M103,IF((Q$203-$P103)/$M103&gt;0,1,0)),0)</f>
        <v>0</v>
      </c>
      <c r="R103" s="67">
        <f t="shared" si="66"/>
        <v>0</v>
      </c>
      <c r="S103" s="67">
        <f t="shared" si="66"/>
        <v>0</v>
      </c>
      <c r="T103" s="67">
        <f t="shared" si="66"/>
        <v>0</v>
      </c>
      <c r="U103" s="67">
        <f t="shared" si="66"/>
        <v>0</v>
      </c>
      <c r="V103" s="63">
        <f t="shared" ref="V103:V166" si="67">Q103*($G103-$H103)</f>
        <v>0</v>
      </c>
      <c r="W103" s="63">
        <f t="shared" ref="W103:W166" si="68">R103*($G103-$H103)-V103</f>
        <v>0</v>
      </c>
      <c r="X103" s="63">
        <f t="shared" ref="X103:X166" si="69">S103*($G103-$H103)-SUM(V103:W103)</f>
        <v>0</v>
      </c>
      <c r="Y103" s="63">
        <f t="shared" ref="Y103:Y166" si="70">T103*($G103-$H103)-SUM(V103:X103)</f>
        <v>0</v>
      </c>
      <c r="Z103" s="63">
        <f t="shared" ref="Z103:Z166" si="71">U103*($G103-$H103)-SUM(V103:Y103)</f>
        <v>0</v>
      </c>
      <c r="AA103" s="114"/>
    </row>
    <row r="104" spans="1:27" s="115" customFormat="1" ht="21" customHeight="1" x14ac:dyDescent="0.25">
      <c r="A104" s="134"/>
      <c r="B104" s="12"/>
      <c r="C104" s="308"/>
      <c r="D104" s="12"/>
      <c r="E104" s="12"/>
      <c r="F104" s="12"/>
      <c r="G104" s="365"/>
      <c r="H104" s="365"/>
      <c r="I104" s="365"/>
      <c r="J104" s="313">
        <f t="shared" si="63"/>
        <v>0</v>
      </c>
      <c r="K104" s="114"/>
      <c r="L104" s="66"/>
      <c r="M104" s="8">
        <f t="shared" si="64"/>
        <v>0</v>
      </c>
      <c r="N104" s="66"/>
      <c r="O104" s="66"/>
      <c r="P104" s="8">
        <f t="shared" si="65"/>
        <v>18</v>
      </c>
      <c r="Q104" s="67">
        <f t="shared" si="66"/>
        <v>0</v>
      </c>
      <c r="R104" s="67">
        <f t="shared" si="66"/>
        <v>0</v>
      </c>
      <c r="S104" s="67">
        <f t="shared" si="66"/>
        <v>0</v>
      </c>
      <c r="T104" s="67">
        <f t="shared" si="66"/>
        <v>0</v>
      </c>
      <c r="U104" s="67">
        <f t="shared" si="66"/>
        <v>0</v>
      </c>
      <c r="V104" s="63">
        <f t="shared" si="67"/>
        <v>0</v>
      </c>
      <c r="W104" s="63">
        <f t="shared" si="68"/>
        <v>0</v>
      </c>
      <c r="X104" s="63">
        <f t="shared" si="69"/>
        <v>0</v>
      </c>
      <c r="Y104" s="63">
        <f t="shared" si="70"/>
        <v>0</v>
      </c>
      <c r="Z104" s="63">
        <f t="shared" si="71"/>
        <v>0</v>
      </c>
      <c r="AA104" s="114"/>
    </row>
    <row r="105" spans="1:27" s="115" customFormat="1" ht="21" customHeight="1" x14ac:dyDescent="0.25">
      <c r="A105" s="145"/>
      <c r="B105" s="12"/>
      <c r="C105" s="308"/>
      <c r="D105" s="12"/>
      <c r="E105" s="12"/>
      <c r="F105" s="12"/>
      <c r="G105" s="365"/>
      <c r="H105" s="365"/>
      <c r="I105" s="365"/>
      <c r="J105" s="313">
        <f t="shared" si="63"/>
        <v>0</v>
      </c>
      <c r="K105" s="131"/>
      <c r="L105" s="144"/>
      <c r="M105" s="8">
        <f t="shared" si="64"/>
        <v>0</v>
      </c>
      <c r="N105" s="66"/>
      <c r="O105" s="66"/>
      <c r="P105" s="8">
        <f t="shared" si="65"/>
        <v>18</v>
      </c>
      <c r="Q105" s="67">
        <f t="shared" si="66"/>
        <v>0</v>
      </c>
      <c r="R105" s="67">
        <f t="shared" si="66"/>
        <v>0</v>
      </c>
      <c r="S105" s="67">
        <f t="shared" si="66"/>
        <v>0</v>
      </c>
      <c r="T105" s="67">
        <f t="shared" si="66"/>
        <v>0</v>
      </c>
      <c r="U105" s="67">
        <f t="shared" si="66"/>
        <v>0</v>
      </c>
      <c r="V105" s="63">
        <f t="shared" si="67"/>
        <v>0</v>
      </c>
      <c r="W105" s="63">
        <f t="shared" si="68"/>
        <v>0</v>
      </c>
      <c r="X105" s="63">
        <f t="shared" si="69"/>
        <v>0</v>
      </c>
      <c r="Y105" s="63">
        <f t="shared" si="70"/>
        <v>0</v>
      </c>
      <c r="Z105" s="63">
        <f t="shared" si="71"/>
        <v>0</v>
      </c>
      <c r="AA105" s="131"/>
    </row>
    <row r="106" spans="1:27" s="115" customFormat="1" ht="21" customHeight="1" x14ac:dyDescent="0.25">
      <c r="A106" s="134"/>
      <c r="B106" s="12"/>
      <c r="C106" s="308"/>
      <c r="D106" s="226"/>
      <c r="E106" s="12"/>
      <c r="F106" s="12"/>
      <c r="G106" s="365"/>
      <c r="H106" s="365"/>
      <c r="I106" s="365"/>
      <c r="J106" s="313">
        <f t="shared" si="63"/>
        <v>0</v>
      </c>
      <c r="K106" s="114"/>
      <c r="L106" s="66"/>
      <c r="M106" s="8">
        <f t="shared" si="64"/>
        <v>0</v>
      </c>
      <c r="N106" s="66"/>
      <c r="O106" s="66"/>
      <c r="P106" s="8">
        <f t="shared" si="65"/>
        <v>18</v>
      </c>
      <c r="Q106" s="67">
        <f t="shared" si="66"/>
        <v>0</v>
      </c>
      <c r="R106" s="67">
        <f t="shared" si="66"/>
        <v>0</v>
      </c>
      <c r="S106" s="67">
        <f t="shared" si="66"/>
        <v>0</v>
      </c>
      <c r="T106" s="67">
        <f t="shared" si="66"/>
        <v>0</v>
      </c>
      <c r="U106" s="67">
        <f t="shared" si="66"/>
        <v>0</v>
      </c>
      <c r="V106" s="63">
        <f t="shared" si="67"/>
        <v>0</v>
      </c>
      <c r="W106" s="63">
        <f t="shared" si="68"/>
        <v>0</v>
      </c>
      <c r="X106" s="63">
        <f t="shared" si="69"/>
        <v>0</v>
      </c>
      <c r="Y106" s="63">
        <f t="shared" si="70"/>
        <v>0</v>
      </c>
      <c r="Z106" s="63">
        <f t="shared" si="71"/>
        <v>0</v>
      </c>
      <c r="AA106" s="114"/>
    </row>
    <row r="107" spans="1:27" s="115" customFormat="1" ht="21" customHeight="1" x14ac:dyDescent="0.25">
      <c r="A107" s="134"/>
      <c r="B107" s="12"/>
      <c r="C107" s="308"/>
      <c r="D107" s="12"/>
      <c r="E107" s="12"/>
      <c r="F107" s="12"/>
      <c r="G107" s="365"/>
      <c r="H107" s="365"/>
      <c r="I107" s="365"/>
      <c r="J107" s="313">
        <f t="shared" si="63"/>
        <v>0</v>
      </c>
      <c r="K107" s="114"/>
      <c r="L107" s="66"/>
      <c r="M107" s="8">
        <f t="shared" si="64"/>
        <v>0</v>
      </c>
      <c r="N107" s="66"/>
      <c r="O107" s="66"/>
      <c r="P107" s="8">
        <f t="shared" si="65"/>
        <v>18</v>
      </c>
      <c r="Q107" s="67">
        <f t="shared" si="66"/>
        <v>0</v>
      </c>
      <c r="R107" s="67">
        <f t="shared" si="66"/>
        <v>0</v>
      </c>
      <c r="S107" s="67">
        <f t="shared" si="66"/>
        <v>0</v>
      </c>
      <c r="T107" s="67">
        <f t="shared" si="66"/>
        <v>0</v>
      </c>
      <c r="U107" s="67">
        <f t="shared" si="66"/>
        <v>0</v>
      </c>
      <c r="V107" s="63">
        <f t="shared" si="67"/>
        <v>0</v>
      </c>
      <c r="W107" s="63">
        <f t="shared" si="68"/>
        <v>0</v>
      </c>
      <c r="X107" s="63">
        <f t="shared" si="69"/>
        <v>0</v>
      </c>
      <c r="Y107" s="63">
        <f t="shared" si="70"/>
        <v>0</v>
      </c>
      <c r="Z107" s="63">
        <f t="shared" si="71"/>
        <v>0</v>
      </c>
      <c r="AA107" s="114"/>
    </row>
    <row r="108" spans="1:27" s="115" customFormat="1" ht="21" customHeight="1" x14ac:dyDescent="0.25">
      <c r="A108" s="134"/>
      <c r="B108" s="12"/>
      <c r="C108" s="308"/>
      <c r="D108" s="12"/>
      <c r="E108" s="12"/>
      <c r="F108" s="12"/>
      <c r="G108" s="365"/>
      <c r="H108" s="365"/>
      <c r="I108" s="365"/>
      <c r="J108" s="313">
        <f t="shared" si="63"/>
        <v>0</v>
      </c>
      <c r="K108" s="114"/>
      <c r="L108" s="66"/>
      <c r="M108" s="8">
        <f t="shared" si="64"/>
        <v>0</v>
      </c>
      <c r="N108" s="66"/>
      <c r="O108" s="66"/>
      <c r="P108" s="8">
        <f t="shared" si="65"/>
        <v>18</v>
      </c>
      <c r="Q108" s="67">
        <f t="shared" si="66"/>
        <v>0</v>
      </c>
      <c r="R108" s="67">
        <f t="shared" si="66"/>
        <v>0</v>
      </c>
      <c r="S108" s="67">
        <f t="shared" si="66"/>
        <v>0</v>
      </c>
      <c r="T108" s="67">
        <f t="shared" si="66"/>
        <v>0</v>
      </c>
      <c r="U108" s="67">
        <f t="shared" si="66"/>
        <v>0</v>
      </c>
      <c r="V108" s="63">
        <f t="shared" si="67"/>
        <v>0</v>
      </c>
      <c r="W108" s="63">
        <f t="shared" si="68"/>
        <v>0</v>
      </c>
      <c r="X108" s="63">
        <f t="shared" si="69"/>
        <v>0</v>
      </c>
      <c r="Y108" s="63">
        <f t="shared" si="70"/>
        <v>0</v>
      </c>
      <c r="Z108" s="63">
        <f t="shared" si="71"/>
        <v>0</v>
      </c>
      <c r="AA108" s="114"/>
    </row>
    <row r="109" spans="1:27" s="130" customFormat="1" ht="21" customHeight="1" x14ac:dyDescent="0.25">
      <c r="A109" s="134"/>
      <c r="B109" s="12"/>
      <c r="C109" s="308"/>
      <c r="D109" s="12"/>
      <c r="E109" s="12"/>
      <c r="F109" s="12"/>
      <c r="G109" s="365"/>
      <c r="H109" s="365"/>
      <c r="I109" s="365"/>
      <c r="J109" s="313">
        <f t="shared" si="63"/>
        <v>0</v>
      </c>
      <c r="K109" s="129"/>
      <c r="L109" s="66"/>
      <c r="M109" s="8">
        <f t="shared" si="64"/>
        <v>0</v>
      </c>
      <c r="N109" s="66"/>
      <c r="O109" s="66"/>
      <c r="P109" s="8">
        <f t="shared" si="65"/>
        <v>18</v>
      </c>
      <c r="Q109" s="67">
        <f t="shared" si="66"/>
        <v>0</v>
      </c>
      <c r="R109" s="67">
        <f t="shared" si="66"/>
        <v>0</v>
      </c>
      <c r="S109" s="67">
        <f t="shared" si="66"/>
        <v>0</v>
      </c>
      <c r="T109" s="67">
        <f t="shared" si="66"/>
        <v>0</v>
      </c>
      <c r="U109" s="67">
        <f t="shared" si="66"/>
        <v>0</v>
      </c>
      <c r="V109" s="63">
        <f t="shared" si="67"/>
        <v>0</v>
      </c>
      <c r="W109" s="63">
        <f t="shared" si="68"/>
        <v>0</v>
      </c>
      <c r="X109" s="63">
        <f t="shared" si="69"/>
        <v>0</v>
      </c>
      <c r="Y109" s="63">
        <f t="shared" si="70"/>
        <v>0</v>
      </c>
      <c r="Z109" s="63">
        <f t="shared" si="71"/>
        <v>0</v>
      </c>
      <c r="AA109" s="129"/>
    </row>
    <row r="110" spans="1:27" s="130" customFormat="1" ht="21" customHeight="1" x14ac:dyDescent="0.25">
      <c r="A110" s="134"/>
      <c r="B110" s="12"/>
      <c r="C110" s="308"/>
      <c r="D110" s="12"/>
      <c r="E110" s="12"/>
      <c r="F110" s="12"/>
      <c r="G110" s="365"/>
      <c r="H110" s="365"/>
      <c r="I110" s="365"/>
      <c r="J110" s="313">
        <f t="shared" si="63"/>
        <v>0</v>
      </c>
      <c r="K110" s="129"/>
      <c r="L110" s="66"/>
      <c r="M110" s="8">
        <f t="shared" si="64"/>
        <v>0</v>
      </c>
      <c r="N110" s="66"/>
      <c r="O110" s="66"/>
      <c r="P110" s="8">
        <f t="shared" si="65"/>
        <v>18</v>
      </c>
      <c r="Q110" s="67">
        <f t="shared" si="66"/>
        <v>0</v>
      </c>
      <c r="R110" s="67">
        <f t="shared" si="66"/>
        <v>0</v>
      </c>
      <c r="S110" s="67">
        <f t="shared" si="66"/>
        <v>0</v>
      </c>
      <c r="T110" s="67">
        <f t="shared" si="66"/>
        <v>0</v>
      </c>
      <c r="U110" s="67">
        <f t="shared" si="66"/>
        <v>0</v>
      </c>
      <c r="V110" s="63">
        <f t="shared" si="67"/>
        <v>0</v>
      </c>
      <c r="W110" s="63">
        <f t="shared" si="68"/>
        <v>0</v>
      </c>
      <c r="X110" s="63">
        <f t="shared" si="69"/>
        <v>0</v>
      </c>
      <c r="Y110" s="63">
        <f t="shared" si="70"/>
        <v>0</v>
      </c>
      <c r="Z110" s="63">
        <f t="shared" si="71"/>
        <v>0</v>
      </c>
      <c r="AA110" s="129"/>
    </row>
    <row r="111" spans="1:27" s="130" customFormat="1" ht="21" customHeight="1" x14ac:dyDescent="0.25">
      <c r="A111" s="134"/>
      <c r="B111" s="12"/>
      <c r="C111" s="308"/>
      <c r="D111" s="12"/>
      <c r="E111" s="12"/>
      <c r="F111" s="12"/>
      <c r="G111" s="365"/>
      <c r="H111" s="365"/>
      <c r="I111" s="365"/>
      <c r="J111" s="313">
        <f t="shared" si="63"/>
        <v>0</v>
      </c>
      <c r="K111" s="129"/>
      <c r="L111" s="66"/>
      <c r="M111" s="8">
        <f t="shared" si="64"/>
        <v>0</v>
      </c>
      <c r="N111" s="66"/>
      <c r="O111" s="66"/>
      <c r="P111" s="8">
        <f t="shared" si="65"/>
        <v>18</v>
      </c>
      <c r="Q111" s="67">
        <f t="shared" si="66"/>
        <v>0</v>
      </c>
      <c r="R111" s="67">
        <f t="shared" si="66"/>
        <v>0</v>
      </c>
      <c r="S111" s="67">
        <f t="shared" si="66"/>
        <v>0</v>
      </c>
      <c r="T111" s="67">
        <f t="shared" si="66"/>
        <v>0</v>
      </c>
      <c r="U111" s="67">
        <f t="shared" si="66"/>
        <v>0</v>
      </c>
      <c r="V111" s="63">
        <f t="shared" si="67"/>
        <v>0</v>
      </c>
      <c r="W111" s="63">
        <f t="shared" si="68"/>
        <v>0</v>
      </c>
      <c r="X111" s="63">
        <f t="shared" si="69"/>
        <v>0</v>
      </c>
      <c r="Y111" s="63">
        <f t="shared" si="70"/>
        <v>0</v>
      </c>
      <c r="Z111" s="63">
        <f t="shared" si="71"/>
        <v>0</v>
      </c>
      <c r="AA111" s="129"/>
    </row>
    <row r="112" spans="1:27" s="130" customFormat="1" ht="21" customHeight="1" x14ac:dyDescent="0.25">
      <c r="A112" s="134"/>
      <c r="B112" s="12"/>
      <c r="C112" s="308"/>
      <c r="D112" s="12"/>
      <c r="E112" s="12"/>
      <c r="F112" s="12"/>
      <c r="G112" s="365"/>
      <c r="H112" s="365"/>
      <c r="I112" s="365"/>
      <c r="J112" s="313">
        <f t="shared" si="63"/>
        <v>0</v>
      </c>
      <c r="K112" s="129"/>
      <c r="L112" s="66"/>
      <c r="M112" s="8">
        <f t="shared" si="64"/>
        <v>0</v>
      </c>
      <c r="N112" s="66"/>
      <c r="O112" s="66"/>
      <c r="P112" s="8">
        <f t="shared" si="65"/>
        <v>18</v>
      </c>
      <c r="Q112" s="67">
        <f t="shared" si="66"/>
        <v>0</v>
      </c>
      <c r="R112" s="67">
        <f t="shared" si="66"/>
        <v>0</v>
      </c>
      <c r="S112" s="67">
        <f t="shared" si="66"/>
        <v>0</v>
      </c>
      <c r="T112" s="67">
        <f t="shared" si="66"/>
        <v>0</v>
      </c>
      <c r="U112" s="67">
        <f t="shared" si="66"/>
        <v>0</v>
      </c>
      <c r="V112" s="63">
        <f t="shared" si="67"/>
        <v>0</v>
      </c>
      <c r="W112" s="63">
        <f t="shared" si="68"/>
        <v>0</v>
      </c>
      <c r="X112" s="63">
        <f t="shared" si="69"/>
        <v>0</v>
      </c>
      <c r="Y112" s="63">
        <f t="shared" si="70"/>
        <v>0</v>
      </c>
      <c r="Z112" s="63">
        <f t="shared" si="71"/>
        <v>0</v>
      </c>
      <c r="AA112" s="129"/>
    </row>
    <row r="113" spans="1:27" s="130" customFormat="1" ht="21" customHeight="1" x14ac:dyDescent="0.25">
      <c r="A113" s="134"/>
      <c r="B113" s="12"/>
      <c r="C113" s="308"/>
      <c r="D113" s="12"/>
      <c r="E113" s="12"/>
      <c r="F113" s="12"/>
      <c r="G113" s="365"/>
      <c r="H113" s="365"/>
      <c r="I113" s="365"/>
      <c r="J113" s="313">
        <f t="shared" si="63"/>
        <v>0</v>
      </c>
      <c r="K113" s="129"/>
      <c r="L113" s="66"/>
      <c r="M113" s="8">
        <f t="shared" si="64"/>
        <v>0</v>
      </c>
      <c r="N113" s="66"/>
      <c r="O113" s="66"/>
      <c r="P113" s="8">
        <f t="shared" si="65"/>
        <v>18</v>
      </c>
      <c r="Q113" s="67">
        <f t="shared" si="66"/>
        <v>0</v>
      </c>
      <c r="R113" s="67">
        <f t="shared" si="66"/>
        <v>0</v>
      </c>
      <c r="S113" s="67">
        <f t="shared" si="66"/>
        <v>0</v>
      </c>
      <c r="T113" s="67">
        <f t="shared" si="66"/>
        <v>0</v>
      </c>
      <c r="U113" s="67">
        <f t="shared" si="66"/>
        <v>0</v>
      </c>
      <c r="V113" s="63">
        <f t="shared" si="67"/>
        <v>0</v>
      </c>
      <c r="W113" s="63">
        <f t="shared" si="68"/>
        <v>0</v>
      </c>
      <c r="X113" s="63">
        <f t="shared" si="69"/>
        <v>0</v>
      </c>
      <c r="Y113" s="63">
        <f t="shared" si="70"/>
        <v>0</v>
      </c>
      <c r="Z113" s="63">
        <f t="shared" si="71"/>
        <v>0</v>
      </c>
      <c r="AA113" s="129"/>
    </row>
    <row r="114" spans="1:27" s="143" customFormat="1" ht="21" customHeight="1" x14ac:dyDescent="0.25">
      <c r="A114" s="221"/>
      <c r="B114" s="12"/>
      <c r="C114" s="308"/>
      <c r="D114" s="105"/>
      <c r="E114" s="105"/>
      <c r="F114" s="105"/>
      <c r="G114" s="365"/>
      <c r="H114" s="365"/>
      <c r="I114" s="365"/>
      <c r="J114" s="313">
        <f t="shared" si="63"/>
        <v>0</v>
      </c>
      <c r="K114" s="142"/>
      <c r="L114" s="66"/>
      <c r="M114" s="8">
        <f t="shared" si="64"/>
        <v>0</v>
      </c>
      <c r="N114" s="66"/>
      <c r="O114" s="66"/>
      <c r="P114" s="8">
        <f t="shared" si="65"/>
        <v>18</v>
      </c>
      <c r="Q114" s="67">
        <f t="shared" si="66"/>
        <v>0</v>
      </c>
      <c r="R114" s="67">
        <f t="shared" si="66"/>
        <v>0</v>
      </c>
      <c r="S114" s="67">
        <f t="shared" si="66"/>
        <v>0</v>
      </c>
      <c r="T114" s="67">
        <f t="shared" si="66"/>
        <v>0</v>
      </c>
      <c r="U114" s="67">
        <f t="shared" si="66"/>
        <v>0</v>
      </c>
      <c r="V114" s="63">
        <f t="shared" si="67"/>
        <v>0</v>
      </c>
      <c r="W114" s="63">
        <f t="shared" si="68"/>
        <v>0</v>
      </c>
      <c r="X114" s="63">
        <f t="shared" si="69"/>
        <v>0</v>
      </c>
      <c r="Y114" s="63">
        <f t="shared" si="70"/>
        <v>0</v>
      </c>
      <c r="Z114" s="63">
        <f t="shared" si="71"/>
        <v>0</v>
      </c>
      <c r="AA114" s="142"/>
    </row>
    <row r="115" spans="1:27" s="115" customFormat="1" ht="21" customHeight="1" x14ac:dyDescent="0.25">
      <c r="A115" s="134"/>
      <c r="B115" s="12"/>
      <c r="C115" s="308"/>
      <c r="D115" s="12"/>
      <c r="E115" s="12"/>
      <c r="F115" s="12"/>
      <c r="G115" s="365"/>
      <c r="H115" s="365"/>
      <c r="I115" s="365"/>
      <c r="J115" s="313">
        <f t="shared" si="63"/>
        <v>0</v>
      </c>
      <c r="K115" s="114"/>
      <c r="L115" s="66"/>
      <c r="M115" s="8">
        <f t="shared" si="64"/>
        <v>0</v>
      </c>
      <c r="N115" s="66"/>
      <c r="O115" s="66"/>
      <c r="P115" s="8">
        <f t="shared" si="65"/>
        <v>18</v>
      </c>
      <c r="Q115" s="67">
        <f t="shared" si="66"/>
        <v>0</v>
      </c>
      <c r="R115" s="67">
        <f t="shared" si="66"/>
        <v>0</v>
      </c>
      <c r="S115" s="67">
        <f t="shared" si="66"/>
        <v>0</v>
      </c>
      <c r="T115" s="67">
        <f t="shared" si="66"/>
        <v>0</v>
      </c>
      <c r="U115" s="67">
        <f t="shared" si="66"/>
        <v>0</v>
      </c>
      <c r="V115" s="63">
        <f t="shared" si="67"/>
        <v>0</v>
      </c>
      <c r="W115" s="63">
        <f t="shared" si="68"/>
        <v>0</v>
      </c>
      <c r="X115" s="63">
        <f t="shared" si="69"/>
        <v>0</v>
      </c>
      <c r="Y115" s="63">
        <f t="shared" si="70"/>
        <v>0</v>
      </c>
      <c r="Z115" s="63">
        <f t="shared" si="71"/>
        <v>0</v>
      </c>
      <c r="AA115" s="114"/>
    </row>
    <row r="116" spans="1:27" s="115" customFormat="1" ht="21" customHeight="1" x14ac:dyDescent="0.25">
      <c r="A116" s="134"/>
      <c r="B116" s="12"/>
      <c r="C116" s="308"/>
      <c r="D116" s="12"/>
      <c r="E116" s="12"/>
      <c r="F116" s="12"/>
      <c r="G116" s="365"/>
      <c r="H116" s="365"/>
      <c r="I116" s="365"/>
      <c r="J116" s="313">
        <f t="shared" si="63"/>
        <v>0</v>
      </c>
      <c r="K116" s="114"/>
      <c r="L116" s="66"/>
      <c r="M116" s="8">
        <f t="shared" si="64"/>
        <v>0</v>
      </c>
      <c r="N116" s="66"/>
      <c r="O116" s="66"/>
      <c r="P116" s="8">
        <f t="shared" si="65"/>
        <v>18</v>
      </c>
      <c r="Q116" s="67">
        <f t="shared" si="66"/>
        <v>0</v>
      </c>
      <c r="R116" s="67">
        <f t="shared" si="66"/>
        <v>0</v>
      </c>
      <c r="S116" s="67">
        <f t="shared" si="66"/>
        <v>0</v>
      </c>
      <c r="T116" s="67">
        <f t="shared" si="66"/>
        <v>0</v>
      </c>
      <c r="U116" s="67">
        <f t="shared" si="66"/>
        <v>0</v>
      </c>
      <c r="V116" s="63">
        <f t="shared" si="67"/>
        <v>0</v>
      </c>
      <c r="W116" s="63">
        <f t="shared" si="68"/>
        <v>0</v>
      </c>
      <c r="X116" s="63">
        <f t="shared" si="69"/>
        <v>0</v>
      </c>
      <c r="Y116" s="63">
        <f t="shared" si="70"/>
        <v>0</v>
      </c>
      <c r="Z116" s="63">
        <f t="shared" si="71"/>
        <v>0</v>
      </c>
      <c r="AA116" s="114"/>
    </row>
    <row r="117" spans="1:27" s="115" customFormat="1" ht="21" customHeight="1" x14ac:dyDescent="0.25">
      <c r="A117" s="134"/>
      <c r="B117" s="12"/>
      <c r="C117" s="308"/>
      <c r="D117" s="12"/>
      <c r="E117" s="12"/>
      <c r="F117" s="12"/>
      <c r="G117" s="365"/>
      <c r="H117" s="365"/>
      <c r="I117" s="365"/>
      <c r="J117" s="313">
        <f t="shared" si="63"/>
        <v>0</v>
      </c>
      <c r="K117" s="114"/>
      <c r="L117" s="66"/>
      <c r="M117" s="8">
        <f t="shared" si="64"/>
        <v>0</v>
      </c>
      <c r="N117" s="66"/>
      <c r="O117" s="66"/>
      <c r="P117" s="8">
        <f t="shared" si="65"/>
        <v>18</v>
      </c>
      <c r="Q117" s="67">
        <f t="shared" si="66"/>
        <v>0</v>
      </c>
      <c r="R117" s="67">
        <f t="shared" si="66"/>
        <v>0</v>
      </c>
      <c r="S117" s="67">
        <f t="shared" si="66"/>
        <v>0</v>
      </c>
      <c r="T117" s="67">
        <f t="shared" si="66"/>
        <v>0</v>
      </c>
      <c r="U117" s="67">
        <f t="shared" si="66"/>
        <v>0</v>
      </c>
      <c r="V117" s="63">
        <f t="shared" si="67"/>
        <v>0</v>
      </c>
      <c r="W117" s="63">
        <f t="shared" si="68"/>
        <v>0</v>
      </c>
      <c r="X117" s="63">
        <f t="shared" si="69"/>
        <v>0</v>
      </c>
      <c r="Y117" s="63">
        <f t="shared" si="70"/>
        <v>0</v>
      </c>
      <c r="Z117" s="63">
        <f t="shared" si="71"/>
        <v>0</v>
      </c>
      <c r="AA117" s="114"/>
    </row>
    <row r="118" spans="1:27" s="115" customFormat="1" ht="21" customHeight="1" x14ac:dyDescent="0.25">
      <c r="A118" s="134"/>
      <c r="B118" s="12"/>
      <c r="C118" s="308"/>
      <c r="D118" s="12"/>
      <c r="E118" s="12"/>
      <c r="F118" s="12"/>
      <c r="G118" s="365"/>
      <c r="H118" s="365"/>
      <c r="I118" s="365"/>
      <c r="J118" s="313">
        <f t="shared" si="63"/>
        <v>0</v>
      </c>
      <c r="K118" s="114"/>
      <c r="L118" s="66"/>
      <c r="M118" s="8">
        <f t="shared" si="64"/>
        <v>0</v>
      </c>
      <c r="N118" s="66"/>
      <c r="O118" s="66"/>
      <c r="P118" s="8">
        <f t="shared" si="65"/>
        <v>18</v>
      </c>
      <c r="Q118" s="67">
        <f t="shared" si="66"/>
        <v>0</v>
      </c>
      <c r="R118" s="67">
        <f t="shared" si="66"/>
        <v>0</v>
      </c>
      <c r="S118" s="67">
        <f t="shared" si="66"/>
        <v>0</v>
      </c>
      <c r="T118" s="67">
        <f t="shared" si="66"/>
        <v>0</v>
      </c>
      <c r="U118" s="67">
        <f t="shared" si="66"/>
        <v>0</v>
      </c>
      <c r="V118" s="63">
        <f t="shared" si="67"/>
        <v>0</v>
      </c>
      <c r="W118" s="63">
        <f t="shared" si="68"/>
        <v>0</v>
      </c>
      <c r="X118" s="63">
        <f t="shared" si="69"/>
        <v>0</v>
      </c>
      <c r="Y118" s="63">
        <f t="shared" si="70"/>
        <v>0</v>
      </c>
      <c r="Z118" s="63">
        <f t="shared" si="71"/>
        <v>0</v>
      </c>
      <c r="AA118" s="114"/>
    </row>
    <row r="119" spans="1:27" s="130" customFormat="1" ht="21" customHeight="1" x14ac:dyDescent="0.25">
      <c r="A119" s="134"/>
      <c r="B119" s="12"/>
      <c r="C119" s="308"/>
      <c r="D119" s="12"/>
      <c r="E119" s="12"/>
      <c r="F119" s="12"/>
      <c r="G119" s="365"/>
      <c r="H119" s="365"/>
      <c r="I119" s="365"/>
      <c r="J119" s="313">
        <f t="shared" si="63"/>
        <v>0</v>
      </c>
      <c r="K119" s="129"/>
      <c r="L119" s="66"/>
      <c r="M119" s="8">
        <f t="shared" si="64"/>
        <v>0</v>
      </c>
      <c r="N119" s="66"/>
      <c r="O119" s="66"/>
      <c r="P119" s="8">
        <f t="shared" si="65"/>
        <v>18</v>
      </c>
      <c r="Q119" s="67">
        <f t="shared" si="66"/>
        <v>0</v>
      </c>
      <c r="R119" s="67">
        <f t="shared" si="66"/>
        <v>0</v>
      </c>
      <c r="S119" s="67">
        <f t="shared" si="66"/>
        <v>0</v>
      </c>
      <c r="T119" s="67">
        <f t="shared" si="66"/>
        <v>0</v>
      </c>
      <c r="U119" s="67">
        <f t="shared" si="66"/>
        <v>0</v>
      </c>
      <c r="V119" s="63">
        <f t="shared" si="67"/>
        <v>0</v>
      </c>
      <c r="W119" s="63">
        <f t="shared" si="68"/>
        <v>0</v>
      </c>
      <c r="X119" s="63">
        <f t="shared" si="69"/>
        <v>0</v>
      </c>
      <c r="Y119" s="63">
        <f t="shared" si="70"/>
        <v>0</v>
      </c>
      <c r="Z119" s="63">
        <f t="shared" si="71"/>
        <v>0</v>
      </c>
      <c r="AA119" s="129"/>
    </row>
    <row r="120" spans="1:27" s="115" customFormat="1" ht="21" customHeight="1" x14ac:dyDescent="0.25">
      <c r="A120" s="134"/>
      <c r="B120" s="12"/>
      <c r="C120" s="308"/>
      <c r="D120" s="12"/>
      <c r="E120" s="12"/>
      <c r="F120" s="12"/>
      <c r="G120" s="365"/>
      <c r="H120" s="365"/>
      <c r="I120" s="365"/>
      <c r="J120" s="313">
        <f t="shared" si="63"/>
        <v>0</v>
      </c>
      <c r="K120" s="114"/>
      <c r="L120" s="66"/>
      <c r="M120" s="8">
        <f t="shared" si="64"/>
        <v>0</v>
      </c>
      <c r="N120" s="66"/>
      <c r="O120" s="66"/>
      <c r="P120" s="8">
        <f t="shared" si="65"/>
        <v>18</v>
      </c>
      <c r="Q120" s="67">
        <f t="shared" si="66"/>
        <v>0</v>
      </c>
      <c r="R120" s="67">
        <f t="shared" si="66"/>
        <v>0</v>
      </c>
      <c r="S120" s="67">
        <f t="shared" si="66"/>
        <v>0</v>
      </c>
      <c r="T120" s="67">
        <f t="shared" si="66"/>
        <v>0</v>
      </c>
      <c r="U120" s="67">
        <f t="shared" si="66"/>
        <v>0</v>
      </c>
      <c r="V120" s="63">
        <f t="shared" si="67"/>
        <v>0</v>
      </c>
      <c r="W120" s="63">
        <f t="shared" si="68"/>
        <v>0</v>
      </c>
      <c r="X120" s="63">
        <f t="shared" si="69"/>
        <v>0</v>
      </c>
      <c r="Y120" s="63">
        <f t="shared" si="70"/>
        <v>0</v>
      </c>
      <c r="Z120" s="63">
        <f t="shared" si="71"/>
        <v>0</v>
      </c>
      <c r="AA120" s="114"/>
    </row>
    <row r="121" spans="1:27" s="115" customFormat="1" ht="21" customHeight="1" x14ac:dyDescent="0.25">
      <c r="A121" s="134"/>
      <c r="B121" s="12"/>
      <c r="C121" s="308"/>
      <c r="D121" s="12"/>
      <c r="E121" s="12"/>
      <c r="F121" s="12"/>
      <c r="G121" s="365"/>
      <c r="H121" s="365"/>
      <c r="I121" s="365"/>
      <c r="J121" s="313">
        <f t="shared" si="63"/>
        <v>0</v>
      </c>
      <c r="K121" s="114"/>
      <c r="L121" s="66"/>
      <c r="M121" s="8">
        <f t="shared" si="64"/>
        <v>0</v>
      </c>
      <c r="N121" s="66"/>
      <c r="O121" s="66"/>
      <c r="P121" s="8">
        <f t="shared" si="65"/>
        <v>18</v>
      </c>
      <c r="Q121" s="67">
        <f t="shared" si="66"/>
        <v>0</v>
      </c>
      <c r="R121" s="67">
        <f t="shared" si="66"/>
        <v>0</v>
      </c>
      <c r="S121" s="67">
        <f t="shared" si="66"/>
        <v>0</v>
      </c>
      <c r="T121" s="67">
        <f t="shared" si="66"/>
        <v>0</v>
      </c>
      <c r="U121" s="67">
        <f t="shared" si="66"/>
        <v>0</v>
      </c>
      <c r="V121" s="63">
        <f t="shared" si="67"/>
        <v>0</v>
      </c>
      <c r="W121" s="63">
        <f t="shared" si="68"/>
        <v>0</v>
      </c>
      <c r="X121" s="63">
        <f t="shared" si="69"/>
        <v>0</v>
      </c>
      <c r="Y121" s="63">
        <f t="shared" si="70"/>
        <v>0</v>
      </c>
      <c r="Z121" s="63">
        <f t="shared" si="71"/>
        <v>0</v>
      </c>
      <c r="AA121" s="114"/>
    </row>
    <row r="122" spans="1:27" s="115" customFormat="1" ht="21" customHeight="1" x14ac:dyDescent="0.25">
      <c r="A122" s="134"/>
      <c r="B122" s="12"/>
      <c r="C122" s="308"/>
      <c r="D122" s="12"/>
      <c r="E122" s="12"/>
      <c r="F122" s="12"/>
      <c r="G122" s="365"/>
      <c r="H122" s="365"/>
      <c r="I122" s="365"/>
      <c r="J122" s="313">
        <f t="shared" si="63"/>
        <v>0</v>
      </c>
      <c r="K122" s="114"/>
      <c r="L122" s="66"/>
      <c r="M122" s="8">
        <f t="shared" si="64"/>
        <v>0</v>
      </c>
      <c r="N122" s="66"/>
      <c r="O122" s="66"/>
      <c r="P122" s="8">
        <f t="shared" si="65"/>
        <v>18</v>
      </c>
      <c r="Q122" s="67">
        <f t="shared" si="66"/>
        <v>0</v>
      </c>
      <c r="R122" s="67">
        <f t="shared" si="66"/>
        <v>0</v>
      </c>
      <c r="S122" s="67">
        <f t="shared" si="66"/>
        <v>0</v>
      </c>
      <c r="T122" s="67">
        <f t="shared" si="66"/>
        <v>0</v>
      </c>
      <c r="U122" s="67">
        <f t="shared" si="66"/>
        <v>0</v>
      </c>
      <c r="V122" s="63">
        <f t="shared" si="67"/>
        <v>0</v>
      </c>
      <c r="W122" s="63">
        <f t="shared" si="68"/>
        <v>0</v>
      </c>
      <c r="X122" s="63">
        <f t="shared" si="69"/>
        <v>0</v>
      </c>
      <c r="Y122" s="63">
        <f t="shared" si="70"/>
        <v>0</v>
      </c>
      <c r="Z122" s="63">
        <f t="shared" si="71"/>
        <v>0</v>
      </c>
      <c r="AA122" s="114"/>
    </row>
    <row r="123" spans="1:27" s="115" customFormat="1" ht="21" customHeight="1" x14ac:dyDescent="0.25">
      <c r="A123" s="134"/>
      <c r="B123" s="12"/>
      <c r="C123" s="308"/>
      <c r="D123" s="12"/>
      <c r="E123" s="12"/>
      <c r="F123" s="12"/>
      <c r="G123" s="365"/>
      <c r="H123" s="365"/>
      <c r="I123" s="365"/>
      <c r="J123" s="313">
        <f t="shared" si="63"/>
        <v>0</v>
      </c>
      <c r="K123" s="114"/>
      <c r="L123" s="66"/>
      <c r="M123" s="8">
        <f t="shared" si="64"/>
        <v>0</v>
      </c>
      <c r="N123" s="66"/>
      <c r="O123" s="66"/>
      <c r="P123" s="8">
        <f t="shared" si="65"/>
        <v>18</v>
      </c>
      <c r="Q123" s="67">
        <f t="shared" si="66"/>
        <v>0</v>
      </c>
      <c r="R123" s="67">
        <f t="shared" si="66"/>
        <v>0</v>
      </c>
      <c r="S123" s="67">
        <f t="shared" si="66"/>
        <v>0</v>
      </c>
      <c r="T123" s="67">
        <f t="shared" si="66"/>
        <v>0</v>
      </c>
      <c r="U123" s="67">
        <f t="shared" si="66"/>
        <v>0</v>
      </c>
      <c r="V123" s="63">
        <f t="shared" si="67"/>
        <v>0</v>
      </c>
      <c r="W123" s="63">
        <f t="shared" si="68"/>
        <v>0</v>
      </c>
      <c r="X123" s="63">
        <f t="shared" si="69"/>
        <v>0</v>
      </c>
      <c r="Y123" s="63">
        <f t="shared" si="70"/>
        <v>0</v>
      </c>
      <c r="Z123" s="63">
        <f t="shared" si="71"/>
        <v>0</v>
      </c>
      <c r="AA123" s="114"/>
    </row>
    <row r="124" spans="1:27" s="115" customFormat="1" ht="21" customHeight="1" x14ac:dyDescent="0.25">
      <c r="A124" s="134"/>
      <c r="B124" s="12"/>
      <c r="C124" s="308"/>
      <c r="D124" s="12"/>
      <c r="E124" s="12"/>
      <c r="F124" s="12"/>
      <c r="G124" s="365"/>
      <c r="H124" s="365"/>
      <c r="I124" s="365"/>
      <c r="J124" s="313">
        <f t="shared" si="63"/>
        <v>0</v>
      </c>
      <c r="K124" s="114"/>
      <c r="L124" s="66"/>
      <c r="M124" s="8">
        <f t="shared" si="64"/>
        <v>0</v>
      </c>
      <c r="N124" s="66"/>
      <c r="O124" s="66"/>
      <c r="P124" s="8">
        <f t="shared" si="65"/>
        <v>18</v>
      </c>
      <c r="Q124" s="67">
        <f t="shared" si="66"/>
        <v>0</v>
      </c>
      <c r="R124" s="67">
        <f t="shared" si="66"/>
        <v>0</v>
      </c>
      <c r="S124" s="67">
        <f t="shared" si="66"/>
        <v>0</v>
      </c>
      <c r="T124" s="67">
        <f t="shared" si="66"/>
        <v>0</v>
      </c>
      <c r="U124" s="67">
        <f t="shared" si="66"/>
        <v>0</v>
      </c>
      <c r="V124" s="63">
        <f t="shared" si="67"/>
        <v>0</v>
      </c>
      <c r="W124" s="63">
        <f t="shared" si="68"/>
        <v>0</v>
      </c>
      <c r="X124" s="63">
        <f t="shared" si="69"/>
        <v>0</v>
      </c>
      <c r="Y124" s="63">
        <f t="shared" si="70"/>
        <v>0</v>
      </c>
      <c r="Z124" s="63">
        <f t="shared" si="71"/>
        <v>0</v>
      </c>
      <c r="AA124" s="114"/>
    </row>
    <row r="125" spans="1:27" s="115" customFormat="1" ht="21" customHeight="1" x14ac:dyDescent="0.25">
      <c r="A125" s="134"/>
      <c r="B125" s="12"/>
      <c r="C125" s="308"/>
      <c r="D125" s="12"/>
      <c r="E125" s="12"/>
      <c r="F125" s="12"/>
      <c r="G125" s="365"/>
      <c r="H125" s="365"/>
      <c r="I125" s="365"/>
      <c r="J125" s="313">
        <f t="shared" si="63"/>
        <v>0</v>
      </c>
      <c r="K125" s="114"/>
      <c r="L125" s="66"/>
      <c r="M125" s="8">
        <f t="shared" si="64"/>
        <v>0</v>
      </c>
      <c r="N125" s="66"/>
      <c r="O125" s="66"/>
      <c r="P125" s="8">
        <f t="shared" si="65"/>
        <v>18</v>
      </c>
      <c r="Q125" s="67">
        <f t="shared" si="66"/>
        <v>0</v>
      </c>
      <c r="R125" s="67">
        <f t="shared" si="66"/>
        <v>0</v>
      </c>
      <c r="S125" s="67">
        <f t="shared" si="66"/>
        <v>0</v>
      </c>
      <c r="T125" s="67">
        <f t="shared" si="66"/>
        <v>0</v>
      </c>
      <c r="U125" s="67">
        <f t="shared" si="66"/>
        <v>0</v>
      </c>
      <c r="V125" s="63">
        <f t="shared" si="67"/>
        <v>0</v>
      </c>
      <c r="W125" s="63">
        <f t="shared" si="68"/>
        <v>0</v>
      </c>
      <c r="X125" s="63">
        <f t="shared" si="69"/>
        <v>0</v>
      </c>
      <c r="Y125" s="63">
        <f t="shared" si="70"/>
        <v>0</v>
      </c>
      <c r="Z125" s="63">
        <f t="shared" si="71"/>
        <v>0</v>
      </c>
      <c r="AA125" s="114"/>
    </row>
    <row r="126" spans="1:27" s="115" customFormat="1" ht="21" customHeight="1" x14ac:dyDescent="0.25">
      <c r="A126" s="134"/>
      <c r="B126" s="12"/>
      <c r="C126" s="308"/>
      <c r="D126" s="12"/>
      <c r="E126" s="12"/>
      <c r="F126" s="12"/>
      <c r="G126" s="365"/>
      <c r="H126" s="365"/>
      <c r="I126" s="365"/>
      <c r="J126" s="313">
        <f t="shared" si="63"/>
        <v>0</v>
      </c>
      <c r="K126" s="114"/>
      <c r="L126" s="66"/>
      <c r="M126" s="8">
        <f t="shared" si="64"/>
        <v>0</v>
      </c>
      <c r="N126" s="66"/>
      <c r="O126" s="66"/>
      <c r="P126" s="8">
        <f t="shared" si="65"/>
        <v>18</v>
      </c>
      <c r="Q126" s="67">
        <f t="shared" si="66"/>
        <v>0</v>
      </c>
      <c r="R126" s="67">
        <f t="shared" si="66"/>
        <v>0</v>
      </c>
      <c r="S126" s="67">
        <f t="shared" si="66"/>
        <v>0</v>
      </c>
      <c r="T126" s="67">
        <f t="shared" si="66"/>
        <v>0</v>
      </c>
      <c r="U126" s="67">
        <f t="shared" si="66"/>
        <v>0</v>
      </c>
      <c r="V126" s="63">
        <f t="shared" si="67"/>
        <v>0</v>
      </c>
      <c r="W126" s="63">
        <f t="shared" si="68"/>
        <v>0</v>
      </c>
      <c r="X126" s="63">
        <f t="shared" si="69"/>
        <v>0</v>
      </c>
      <c r="Y126" s="63">
        <f t="shared" si="70"/>
        <v>0</v>
      </c>
      <c r="Z126" s="63">
        <f t="shared" si="71"/>
        <v>0</v>
      </c>
      <c r="AA126" s="114"/>
    </row>
    <row r="127" spans="1:27" s="115" customFormat="1" ht="21" customHeight="1" x14ac:dyDescent="0.25">
      <c r="A127" s="134"/>
      <c r="B127" s="12"/>
      <c r="C127" s="308"/>
      <c r="D127" s="226"/>
      <c r="E127" s="12"/>
      <c r="F127" s="12"/>
      <c r="G127" s="365"/>
      <c r="H127" s="365"/>
      <c r="I127" s="365"/>
      <c r="J127" s="313">
        <f t="shared" si="63"/>
        <v>0</v>
      </c>
      <c r="K127" s="114"/>
      <c r="L127" s="66"/>
      <c r="M127" s="8">
        <f t="shared" si="64"/>
        <v>0</v>
      </c>
      <c r="N127" s="66"/>
      <c r="O127" s="66"/>
      <c r="P127" s="8">
        <f t="shared" si="65"/>
        <v>18</v>
      </c>
      <c r="Q127" s="67">
        <f t="shared" si="66"/>
        <v>0</v>
      </c>
      <c r="R127" s="67">
        <f t="shared" si="66"/>
        <v>0</v>
      </c>
      <c r="S127" s="67">
        <f t="shared" si="66"/>
        <v>0</v>
      </c>
      <c r="T127" s="67">
        <f t="shared" si="66"/>
        <v>0</v>
      </c>
      <c r="U127" s="67">
        <f t="shared" si="66"/>
        <v>0</v>
      </c>
      <c r="V127" s="63">
        <f t="shared" si="67"/>
        <v>0</v>
      </c>
      <c r="W127" s="63">
        <f t="shared" si="68"/>
        <v>0</v>
      </c>
      <c r="X127" s="63">
        <f t="shared" si="69"/>
        <v>0</v>
      </c>
      <c r="Y127" s="63">
        <f t="shared" si="70"/>
        <v>0</v>
      </c>
      <c r="Z127" s="63">
        <f t="shared" si="71"/>
        <v>0</v>
      </c>
      <c r="AA127" s="114"/>
    </row>
    <row r="128" spans="1:27" s="115" customFormat="1" ht="21" customHeight="1" x14ac:dyDescent="0.25">
      <c r="A128" s="134"/>
      <c r="B128" s="12"/>
      <c r="C128" s="308"/>
      <c r="D128" s="12"/>
      <c r="E128" s="12"/>
      <c r="F128" s="12"/>
      <c r="G128" s="365"/>
      <c r="H128" s="365"/>
      <c r="I128" s="365"/>
      <c r="J128" s="313">
        <f t="shared" si="63"/>
        <v>0</v>
      </c>
      <c r="K128" s="114"/>
      <c r="L128" s="66"/>
      <c r="M128" s="8">
        <f t="shared" si="64"/>
        <v>0</v>
      </c>
      <c r="N128" s="66"/>
      <c r="O128" s="66"/>
      <c r="P128" s="8">
        <f t="shared" si="65"/>
        <v>18</v>
      </c>
      <c r="Q128" s="67">
        <f t="shared" si="66"/>
        <v>0</v>
      </c>
      <c r="R128" s="67">
        <f t="shared" si="66"/>
        <v>0</v>
      </c>
      <c r="S128" s="67">
        <f t="shared" si="66"/>
        <v>0</v>
      </c>
      <c r="T128" s="67">
        <f t="shared" si="66"/>
        <v>0</v>
      </c>
      <c r="U128" s="67">
        <f t="shared" si="66"/>
        <v>0</v>
      </c>
      <c r="V128" s="63">
        <f t="shared" si="67"/>
        <v>0</v>
      </c>
      <c r="W128" s="63">
        <f t="shared" si="68"/>
        <v>0</v>
      </c>
      <c r="X128" s="63">
        <f t="shared" si="69"/>
        <v>0</v>
      </c>
      <c r="Y128" s="63">
        <f t="shared" si="70"/>
        <v>0</v>
      </c>
      <c r="Z128" s="63">
        <f t="shared" si="71"/>
        <v>0</v>
      </c>
      <c r="AA128" s="114"/>
    </row>
    <row r="129" spans="1:27" s="115" customFormat="1" ht="21" customHeight="1" x14ac:dyDescent="0.25">
      <c r="A129" s="134"/>
      <c r="B129" s="12"/>
      <c r="C129" s="308"/>
      <c r="D129" s="12"/>
      <c r="E129" s="12"/>
      <c r="F129" s="12"/>
      <c r="G129" s="365"/>
      <c r="H129" s="365"/>
      <c r="I129" s="365"/>
      <c r="J129" s="313">
        <f t="shared" si="63"/>
        <v>0</v>
      </c>
      <c r="K129" s="114"/>
      <c r="L129" s="66"/>
      <c r="M129" s="8">
        <f t="shared" si="64"/>
        <v>0</v>
      </c>
      <c r="N129" s="66"/>
      <c r="O129" s="66"/>
      <c r="P129" s="8">
        <f t="shared" si="65"/>
        <v>18</v>
      </c>
      <c r="Q129" s="67">
        <f t="shared" si="66"/>
        <v>0</v>
      </c>
      <c r="R129" s="67">
        <f t="shared" si="66"/>
        <v>0</v>
      </c>
      <c r="S129" s="67">
        <f t="shared" si="66"/>
        <v>0</v>
      </c>
      <c r="T129" s="67">
        <f t="shared" si="66"/>
        <v>0</v>
      </c>
      <c r="U129" s="67">
        <f t="shared" si="66"/>
        <v>0</v>
      </c>
      <c r="V129" s="63">
        <f t="shared" si="67"/>
        <v>0</v>
      </c>
      <c r="W129" s="63">
        <f t="shared" si="68"/>
        <v>0</v>
      </c>
      <c r="X129" s="63">
        <f t="shared" si="69"/>
        <v>0</v>
      </c>
      <c r="Y129" s="63">
        <f t="shared" si="70"/>
        <v>0</v>
      </c>
      <c r="Z129" s="63">
        <f t="shared" si="71"/>
        <v>0</v>
      </c>
      <c r="AA129" s="114"/>
    </row>
    <row r="130" spans="1:27" s="115" customFormat="1" ht="21" customHeight="1" x14ac:dyDescent="0.25">
      <c r="A130" s="134"/>
      <c r="B130" s="12"/>
      <c r="C130" s="308"/>
      <c r="D130" s="12"/>
      <c r="E130" s="12"/>
      <c r="F130" s="12"/>
      <c r="G130" s="365"/>
      <c r="H130" s="365"/>
      <c r="I130" s="365"/>
      <c r="J130" s="313">
        <f t="shared" si="63"/>
        <v>0</v>
      </c>
      <c r="K130" s="114"/>
      <c r="L130" s="66"/>
      <c r="M130" s="8">
        <f t="shared" si="64"/>
        <v>0</v>
      </c>
      <c r="N130" s="66"/>
      <c r="O130" s="66"/>
      <c r="P130" s="8">
        <f t="shared" si="65"/>
        <v>18</v>
      </c>
      <c r="Q130" s="67">
        <f t="shared" si="66"/>
        <v>0</v>
      </c>
      <c r="R130" s="67">
        <f t="shared" si="66"/>
        <v>0</v>
      </c>
      <c r="S130" s="67">
        <f t="shared" si="66"/>
        <v>0</v>
      </c>
      <c r="T130" s="67">
        <f t="shared" si="66"/>
        <v>0</v>
      </c>
      <c r="U130" s="67">
        <f t="shared" si="66"/>
        <v>0</v>
      </c>
      <c r="V130" s="63">
        <f t="shared" si="67"/>
        <v>0</v>
      </c>
      <c r="W130" s="63">
        <f t="shared" si="68"/>
        <v>0</v>
      </c>
      <c r="X130" s="63">
        <f t="shared" si="69"/>
        <v>0</v>
      </c>
      <c r="Y130" s="63">
        <f t="shared" si="70"/>
        <v>0</v>
      </c>
      <c r="Z130" s="63">
        <f t="shared" si="71"/>
        <v>0</v>
      </c>
      <c r="AA130" s="114"/>
    </row>
    <row r="131" spans="1:27" s="115" customFormat="1" ht="21" customHeight="1" x14ac:dyDescent="0.25">
      <c r="A131" s="134"/>
      <c r="B131" s="12"/>
      <c r="C131" s="308"/>
      <c r="D131" s="12"/>
      <c r="E131" s="12"/>
      <c r="F131" s="12"/>
      <c r="G131" s="365"/>
      <c r="H131" s="365"/>
      <c r="I131" s="365"/>
      <c r="J131" s="313">
        <f t="shared" si="63"/>
        <v>0</v>
      </c>
      <c r="K131" s="114"/>
      <c r="L131" s="66"/>
      <c r="M131" s="8">
        <f t="shared" si="64"/>
        <v>0</v>
      </c>
      <c r="N131" s="66"/>
      <c r="O131" s="66"/>
      <c r="P131" s="8">
        <f t="shared" si="65"/>
        <v>18</v>
      </c>
      <c r="Q131" s="67">
        <f t="shared" si="66"/>
        <v>0</v>
      </c>
      <c r="R131" s="67">
        <f t="shared" si="66"/>
        <v>0</v>
      </c>
      <c r="S131" s="67">
        <f t="shared" si="66"/>
        <v>0</v>
      </c>
      <c r="T131" s="67">
        <f t="shared" si="66"/>
        <v>0</v>
      </c>
      <c r="U131" s="67">
        <f t="shared" si="66"/>
        <v>0</v>
      </c>
      <c r="V131" s="63">
        <f t="shared" si="67"/>
        <v>0</v>
      </c>
      <c r="W131" s="63">
        <f t="shared" si="68"/>
        <v>0</v>
      </c>
      <c r="X131" s="63">
        <f t="shared" si="69"/>
        <v>0</v>
      </c>
      <c r="Y131" s="63">
        <f t="shared" si="70"/>
        <v>0</v>
      </c>
      <c r="Z131" s="63">
        <f t="shared" si="71"/>
        <v>0</v>
      </c>
      <c r="AA131" s="114"/>
    </row>
    <row r="132" spans="1:27" s="115" customFormat="1" ht="21" customHeight="1" x14ac:dyDescent="0.25">
      <c r="A132" s="134"/>
      <c r="B132" s="12"/>
      <c r="C132" s="308"/>
      <c r="D132" s="12"/>
      <c r="E132" s="12"/>
      <c r="F132" s="12"/>
      <c r="G132" s="365"/>
      <c r="H132" s="365"/>
      <c r="I132" s="365"/>
      <c r="J132" s="313">
        <f t="shared" si="63"/>
        <v>0</v>
      </c>
      <c r="K132" s="114"/>
      <c r="L132" s="66"/>
      <c r="M132" s="8">
        <f t="shared" si="64"/>
        <v>0</v>
      </c>
      <c r="N132" s="66"/>
      <c r="O132" s="66"/>
      <c r="P132" s="8">
        <f t="shared" si="65"/>
        <v>18</v>
      </c>
      <c r="Q132" s="67">
        <f t="shared" si="66"/>
        <v>0</v>
      </c>
      <c r="R132" s="67">
        <f t="shared" si="66"/>
        <v>0</v>
      </c>
      <c r="S132" s="67">
        <f t="shared" si="66"/>
        <v>0</v>
      </c>
      <c r="T132" s="67">
        <f t="shared" si="66"/>
        <v>0</v>
      </c>
      <c r="U132" s="67">
        <f t="shared" si="66"/>
        <v>0</v>
      </c>
      <c r="V132" s="63">
        <f t="shared" si="67"/>
        <v>0</v>
      </c>
      <c r="W132" s="63">
        <f t="shared" si="68"/>
        <v>0</v>
      </c>
      <c r="X132" s="63">
        <f t="shared" si="69"/>
        <v>0</v>
      </c>
      <c r="Y132" s="63">
        <f t="shared" si="70"/>
        <v>0</v>
      </c>
      <c r="Z132" s="63">
        <f t="shared" si="71"/>
        <v>0</v>
      </c>
      <c r="AA132" s="114"/>
    </row>
    <row r="133" spans="1:27" s="115" customFormat="1" ht="21" customHeight="1" x14ac:dyDescent="0.25">
      <c r="A133" s="134"/>
      <c r="B133" s="12"/>
      <c r="C133" s="308"/>
      <c r="D133" s="12"/>
      <c r="E133" s="12"/>
      <c r="F133" s="12"/>
      <c r="G133" s="365"/>
      <c r="H133" s="365"/>
      <c r="I133" s="365"/>
      <c r="J133" s="313">
        <f t="shared" si="63"/>
        <v>0</v>
      </c>
      <c r="K133" s="114"/>
      <c r="L133" s="66"/>
      <c r="M133" s="8">
        <f t="shared" si="64"/>
        <v>0</v>
      </c>
      <c r="N133" s="66"/>
      <c r="O133" s="66"/>
      <c r="P133" s="8">
        <f t="shared" si="65"/>
        <v>18</v>
      </c>
      <c r="Q133" s="67">
        <f t="shared" si="66"/>
        <v>0</v>
      </c>
      <c r="R133" s="67">
        <f t="shared" si="66"/>
        <v>0</v>
      </c>
      <c r="S133" s="67">
        <f t="shared" si="66"/>
        <v>0</v>
      </c>
      <c r="T133" s="67">
        <f t="shared" si="66"/>
        <v>0</v>
      </c>
      <c r="U133" s="67">
        <f t="shared" si="66"/>
        <v>0</v>
      </c>
      <c r="V133" s="63">
        <f t="shared" si="67"/>
        <v>0</v>
      </c>
      <c r="W133" s="63">
        <f t="shared" si="68"/>
        <v>0</v>
      </c>
      <c r="X133" s="63">
        <f t="shared" si="69"/>
        <v>0</v>
      </c>
      <c r="Y133" s="63">
        <f t="shared" si="70"/>
        <v>0</v>
      </c>
      <c r="Z133" s="63">
        <f t="shared" si="71"/>
        <v>0</v>
      </c>
      <c r="AA133" s="114"/>
    </row>
    <row r="134" spans="1:27" s="115" customFormat="1" ht="21" customHeight="1" x14ac:dyDescent="0.25">
      <c r="A134" s="134"/>
      <c r="B134" s="12"/>
      <c r="C134" s="308"/>
      <c r="D134" s="12"/>
      <c r="E134" s="12"/>
      <c r="F134" s="12"/>
      <c r="G134" s="365"/>
      <c r="H134" s="365"/>
      <c r="I134" s="365"/>
      <c r="J134" s="313">
        <f t="shared" si="63"/>
        <v>0</v>
      </c>
      <c r="K134" s="114"/>
      <c r="L134" s="66"/>
      <c r="M134" s="8">
        <f t="shared" si="64"/>
        <v>0</v>
      </c>
      <c r="N134" s="66"/>
      <c r="O134" s="66"/>
      <c r="P134" s="8">
        <f t="shared" si="65"/>
        <v>18</v>
      </c>
      <c r="Q134" s="67">
        <f t="shared" si="66"/>
        <v>0</v>
      </c>
      <c r="R134" s="67">
        <f t="shared" si="66"/>
        <v>0</v>
      </c>
      <c r="S134" s="67">
        <f t="shared" si="66"/>
        <v>0</v>
      </c>
      <c r="T134" s="67">
        <f t="shared" si="66"/>
        <v>0</v>
      </c>
      <c r="U134" s="67">
        <f t="shared" si="66"/>
        <v>0</v>
      </c>
      <c r="V134" s="63">
        <f t="shared" si="67"/>
        <v>0</v>
      </c>
      <c r="W134" s="63">
        <f t="shared" si="68"/>
        <v>0</v>
      </c>
      <c r="X134" s="63">
        <f t="shared" si="69"/>
        <v>0</v>
      </c>
      <c r="Y134" s="63">
        <f t="shared" si="70"/>
        <v>0</v>
      </c>
      <c r="Z134" s="63">
        <f t="shared" si="71"/>
        <v>0</v>
      </c>
      <c r="AA134" s="114"/>
    </row>
    <row r="135" spans="1:27" s="115" customFormat="1" ht="21" customHeight="1" x14ac:dyDescent="0.25">
      <c r="A135" s="145"/>
      <c r="B135" s="12"/>
      <c r="C135" s="308"/>
      <c r="D135" s="12"/>
      <c r="E135" s="11"/>
      <c r="F135" s="12"/>
      <c r="G135" s="365"/>
      <c r="H135" s="365"/>
      <c r="I135" s="365"/>
      <c r="J135" s="313">
        <f t="shared" si="63"/>
        <v>0</v>
      </c>
      <c r="K135" s="131"/>
      <c r="L135" s="144"/>
      <c r="M135" s="8">
        <f t="shared" si="64"/>
        <v>0</v>
      </c>
      <c r="N135" s="66"/>
      <c r="O135" s="66"/>
      <c r="P135" s="8">
        <f t="shared" si="65"/>
        <v>18</v>
      </c>
      <c r="Q135" s="67">
        <f t="shared" ref="Q135:U166" si="72">IFERROR(IF(AND((Q$203-$P135)/$M135&gt;0,(Q$203-$P135)/$M135&lt;1),(Q$203-$P135)/$M135,IF((Q$203-$P135)/$M135&gt;0,1,0)),0)</f>
        <v>0</v>
      </c>
      <c r="R135" s="67">
        <f t="shared" si="72"/>
        <v>0</v>
      </c>
      <c r="S135" s="67">
        <f t="shared" si="72"/>
        <v>0</v>
      </c>
      <c r="T135" s="67">
        <f t="shared" si="72"/>
        <v>0</v>
      </c>
      <c r="U135" s="67">
        <f t="shared" si="72"/>
        <v>0</v>
      </c>
      <c r="V135" s="63">
        <f t="shared" si="67"/>
        <v>0</v>
      </c>
      <c r="W135" s="63">
        <f t="shared" si="68"/>
        <v>0</v>
      </c>
      <c r="X135" s="63">
        <f t="shared" si="69"/>
        <v>0</v>
      </c>
      <c r="Y135" s="63">
        <f t="shared" si="70"/>
        <v>0</v>
      </c>
      <c r="Z135" s="63">
        <f t="shared" si="71"/>
        <v>0</v>
      </c>
      <c r="AA135" s="131"/>
    </row>
    <row r="136" spans="1:27" s="115" customFormat="1" ht="21" customHeight="1" x14ac:dyDescent="0.25">
      <c r="A136" s="145"/>
      <c r="B136" s="12"/>
      <c r="C136" s="308"/>
      <c r="D136" s="12"/>
      <c r="E136" s="11"/>
      <c r="F136" s="12"/>
      <c r="G136" s="365"/>
      <c r="H136" s="365"/>
      <c r="I136" s="365"/>
      <c r="J136" s="313">
        <f t="shared" si="63"/>
        <v>0</v>
      </c>
      <c r="K136" s="131"/>
      <c r="L136" s="144"/>
      <c r="M136" s="8">
        <f t="shared" si="64"/>
        <v>0</v>
      </c>
      <c r="N136" s="66"/>
      <c r="O136" s="66"/>
      <c r="P136" s="8">
        <f t="shared" si="65"/>
        <v>18</v>
      </c>
      <c r="Q136" s="67">
        <f t="shared" si="72"/>
        <v>0</v>
      </c>
      <c r="R136" s="67">
        <f t="shared" si="72"/>
        <v>0</v>
      </c>
      <c r="S136" s="67">
        <f t="shared" si="72"/>
        <v>0</v>
      </c>
      <c r="T136" s="67">
        <f t="shared" si="72"/>
        <v>0</v>
      </c>
      <c r="U136" s="67">
        <f t="shared" si="72"/>
        <v>0</v>
      </c>
      <c r="V136" s="63">
        <f t="shared" si="67"/>
        <v>0</v>
      </c>
      <c r="W136" s="63">
        <f t="shared" si="68"/>
        <v>0</v>
      </c>
      <c r="X136" s="63">
        <f t="shared" si="69"/>
        <v>0</v>
      </c>
      <c r="Y136" s="63">
        <f t="shared" si="70"/>
        <v>0</v>
      </c>
      <c r="Z136" s="63">
        <f t="shared" si="71"/>
        <v>0</v>
      </c>
      <c r="AA136" s="131"/>
    </row>
    <row r="137" spans="1:27" s="115" customFormat="1" ht="21" customHeight="1" x14ac:dyDescent="0.25">
      <c r="A137" s="134"/>
      <c r="B137" s="12"/>
      <c r="C137" s="308"/>
      <c r="D137" s="226"/>
      <c r="E137" s="12"/>
      <c r="F137" s="12"/>
      <c r="G137" s="365"/>
      <c r="H137" s="365"/>
      <c r="I137" s="365"/>
      <c r="J137" s="313">
        <f t="shared" si="63"/>
        <v>0</v>
      </c>
      <c r="K137" s="114"/>
      <c r="L137" s="66"/>
      <c r="M137" s="8">
        <f t="shared" si="64"/>
        <v>0</v>
      </c>
      <c r="N137" s="66"/>
      <c r="O137" s="66"/>
      <c r="P137" s="8">
        <f t="shared" si="65"/>
        <v>18</v>
      </c>
      <c r="Q137" s="67">
        <f t="shared" si="72"/>
        <v>0</v>
      </c>
      <c r="R137" s="67">
        <f t="shared" si="72"/>
        <v>0</v>
      </c>
      <c r="S137" s="67">
        <f t="shared" si="72"/>
        <v>0</v>
      </c>
      <c r="T137" s="67">
        <f t="shared" si="72"/>
        <v>0</v>
      </c>
      <c r="U137" s="67">
        <f t="shared" si="72"/>
        <v>0</v>
      </c>
      <c r="V137" s="63">
        <f t="shared" si="67"/>
        <v>0</v>
      </c>
      <c r="W137" s="63">
        <f t="shared" si="68"/>
        <v>0</v>
      </c>
      <c r="X137" s="63">
        <f t="shared" si="69"/>
        <v>0</v>
      </c>
      <c r="Y137" s="63">
        <f t="shared" si="70"/>
        <v>0</v>
      </c>
      <c r="Z137" s="63">
        <f t="shared" si="71"/>
        <v>0</v>
      </c>
      <c r="AA137" s="114"/>
    </row>
    <row r="138" spans="1:27" s="130" customFormat="1" ht="21" customHeight="1" x14ac:dyDescent="0.25">
      <c r="A138" s="134"/>
      <c r="B138" s="12"/>
      <c r="C138" s="308"/>
      <c r="D138" s="12"/>
      <c r="E138" s="12"/>
      <c r="F138" s="12"/>
      <c r="G138" s="365"/>
      <c r="H138" s="365"/>
      <c r="I138" s="365"/>
      <c r="J138" s="313">
        <f t="shared" si="63"/>
        <v>0</v>
      </c>
      <c r="K138" s="129"/>
      <c r="L138" s="66"/>
      <c r="M138" s="8">
        <f t="shared" si="64"/>
        <v>0</v>
      </c>
      <c r="N138" s="66"/>
      <c r="O138" s="66"/>
      <c r="P138" s="8">
        <f t="shared" si="65"/>
        <v>18</v>
      </c>
      <c r="Q138" s="67">
        <f t="shared" si="72"/>
        <v>0</v>
      </c>
      <c r="R138" s="67">
        <f t="shared" si="72"/>
        <v>0</v>
      </c>
      <c r="S138" s="67">
        <f t="shared" si="72"/>
        <v>0</v>
      </c>
      <c r="T138" s="67">
        <f t="shared" si="72"/>
        <v>0</v>
      </c>
      <c r="U138" s="67">
        <f t="shared" si="72"/>
        <v>0</v>
      </c>
      <c r="V138" s="63">
        <f t="shared" si="67"/>
        <v>0</v>
      </c>
      <c r="W138" s="63">
        <f t="shared" si="68"/>
        <v>0</v>
      </c>
      <c r="X138" s="63">
        <f t="shared" si="69"/>
        <v>0</v>
      </c>
      <c r="Y138" s="63">
        <f t="shared" si="70"/>
        <v>0</v>
      </c>
      <c r="Z138" s="63">
        <f t="shared" si="71"/>
        <v>0</v>
      </c>
      <c r="AA138" s="129"/>
    </row>
    <row r="139" spans="1:27" s="115" customFormat="1" ht="21" customHeight="1" x14ac:dyDescent="0.25">
      <c r="A139" s="134"/>
      <c r="B139" s="12"/>
      <c r="C139" s="308"/>
      <c r="D139" s="12"/>
      <c r="E139" s="12"/>
      <c r="F139" s="12"/>
      <c r="G139" s="365"/>
      <c r="H139" s="365"/>
      <c r="I139" s="365"/>
      <c r="J139" s="313">
        <f t="shared" si="63"/>
        <v>0</v>
      </c>
      <c r="K139" s="114"/>
      <c r="L139" s="66"/>
      <c r="M139" s="8">
        <f t="shared" si="64"/>
        <v>0</v>
      </c>
      <c r="N139" s="66"/>
      <c r="O139" s="66"/>
      <c r="P139" s="8">
        <f t="shared" si="65"/>
        <v>18</v>
      </c>
      <c r="Q139" s="67">
        <f t="shared" si="72"/>
        <v>0</v>
      </c>
      <c r="R139" s="67">
        <f t="shared" si="72"/>
        <v>0</v>
      </c>
      <c r="S139" s="67">
        <f t="shared" si="72"/>
        <v>0</v>
      </c>
      <c r="T139" s="67">
        <f t="shared" si="72"/>
        <v>0</v>
      </c>
      <c r="U139" s="67">
        <f t="shared" si="72"/>
        <v>0</v>
      </c>
      <c r="V139" s="63">
        <f t="shared" si="67"/>
        <v>0</v>
      </c>
      <c r="W139" s="63">
        <f t="shared" si="68"/>
        <v>0</v>
      </c>
      <c r="X139" s="63">
        <f t="shared" si="69"/>
        <v>0</v>
      </c>
      <c r="Y139" s="63">
        <f t="shared" si="70"/>
        <v>0</v>
      </c>
      <c r="Z139" s="63">
        <f t="shared" si="71"/>
        <v>0</v>
      </c>
      <c r="AA139" s="114"/>
    </row>
    <row r="140" spans="1:27" s="130" customFormat="1" ht="21" customHeight="1" x14ac:dyDescent="0.25">
      <c r="A140" s="134"/>
      <c r="B140" s="12"/>
      <c r="C140" s="308"/>
      <c r="D140" s="12"/>
      <c r="E140" s="12"/>
      <c r="F140" s="12"/>
      <c r="G140" s="365"/>
      <c r="H140" s="365"/>
      <c r="I140" s="365"/>
      <c r="J140" s="313">
        <f t="shared" si="63"/>
        <v>0</v>
      </c>
      <c r="K140" s="129"/>
      <c r="L140" s="66"/>
      <c r="M140" s="8">
        <f t="shared" si="64"/>
        <v>0</v>
      </c>
      <c r="N140" s="66"/>
      <c r="O140" s="66"/>
      <c r="P140" s="8">
        <f t="shared" si="65"/>
        <v>18</v>
      </c>
      <c r="Q140" s="67">
        <f t="shared" si="72"/>
        <v>0</v>
      </c>
      <c r="R140" s="67">
        <f t="shared" si="72"/>
        <v>0</v>
      </c>
      <c r="S140" s="67">
        <f t="shared" si="72"/>
        <v>0</v>
      </c>
      <c r="T140" s="67">
        <f t="shared" si="72"/>
        <v>0</v>
      </c>
      <c r="U140" s="67">
        <f t="shared" si="72"/>
        <v>0</v>
      </c>
      <c r="V140" s="63">
        <f t="shared" si="67"/>
        <v>0</v>
      </c>
      <c r="W140" s="63">
        <f t="shared" si="68"/>
        <v>0</v>
      </c>
      <c r="X140" s="63">
        <f t="shared" si="69"/>
        <v>0</v>
      </c>
      <c r="Y140" s="63">
        <f t="shared" si="70"/>
        <v>0</v>
      </c>
      <c r="Z140" s="63">
        <f t="shared" si="71"/>
        <v>0</v>
      </c>
      <c r="AA140" s="129"/>
    </row>
    <row r="141" spans="1:27" s="115" customFormat="1" ht="21" customHeight="1" x14ac:dyDescent="0.25">
      <c r="A141" s="134"/>
      <c r="B141" s="12"/>
      <c r="C141" s="308"/>
      <c r="D141" s="12"/>
      <c r="E141" s="12"/>
      <c r="F141" s="12"/>
      <c r="G141" s="365"/>
      <c r="H141" s="365"/>
      <c r="I141" s="365"/>
      <c r="J141" s="313">
        <f t="shared" si="63"/>
        <v>0</v>
      </c>
      <c r="K141" s="114"/>
      <c r="L141" s="66"/>
      <c r="M141" s="8">
        <f t="shared" si="64"/>
        <v>0</v>
      </c>
      <c r="N141" s="66"/>
      <c r="O141" s="66"/>
      <c r="P141" s="8">
        <f t="shared" si="65"/>
        <v>18</v>
      </c>
      <c r="Q141" s="67">
        <f t="shared" si="72"/>
        <v>0</v>
      </c>
      <c r="R141" s="67">
        <f t="shared" si="72"/>
        <v>0</v>
      </c>
      <c r="S141" s="67">
        <f t="shared" si="72"/>
        <v>0</v>
      </c>
      <c r="T141" s="67">
        <f t="shared" si="72"/>
        <v>0</v>
      </c>
      <c r="U141" s="67">
        <f t="shared" si="72"/>
        <v>0</v>
      </c>
      <c r="V141" s="63">
        <f t="shared" si="67"/>
        <v>0</v>
      </c>
      <c r="W141" s="63">
        <f t="shared" si="68"/>
        <v>0</v>
      </c>
      <c r="X141" s="63">
        <f t="shared" si="69"/>
        <v>0</v>
      </c>
      <c r="Y141" s="63">
        <f t="shared" si="70"/>
        <v>0</v>
      </c>
      <c r="Z141" s="63">
        <f t="shared" si="71"/>
        <v>0</v>
      </c>
      <c r="AA141" s="114"/>
    </row>
    <row r="142" spans="1:27" s="115" customFormat="1" ht="21" customHeight="1" x14ac:dyDescent="0.25">
      <c r="A142" s="134"/>
      <c r="B142" s="12"/>
      <c r="C142" s="308"/>
      <c r="D142" s="12"/>
      <c r="E142" s="12"/>
      <c r="F142" s="12"/>
      <c r="G142" s="365"/>
      <c r="H142" s="365"/>
      <c r="I142" s="365"/>
      <c r="J142" s="313">
        <f t="shared" si="63"/>
        <v>0</v>
      </c>
      <c r="K142" s="114"/>
      <c r="L142" s="66"/>
      <c r="M142" s="8">
        <f t="shared" si="64"/>
        <v>0</v>
      </c>
      <c r="N142" s="66"/>
      <c r="O142" s="66"/>
      <c r="P142" s="8">
        <f t="shared" si="65"/>
        <v>18</v>
      </c>
      <c r="Q142" s="67">
        <f t="shared" si="72"/>
        <v>0</v>
      </c>
      <c r="R142" s="67">
        <f t="shared" si="72"/>
        <v>0</v>
      </c>
      <c r="S142" s="67">
        <f t="shared" si="72"/>
        <v>0</v>
      </c>
      <c r="T142" s="67">
        <f t="shared" si="72"/>
        <v>0</v>
      </c>
      <c r="U142" s="67">
        <f t="shared" si="72"/>
        <v>0</v>
      </c>
      <c r="V142" s="63">
        <f t="shared" si="67"/>
        <v>0</v>
      </c>
      <c r="W142" s="63">
        <f t="shared" si="68"/>
        <v>0</v>
      </c>
      <c r="X142" s="63">
        <f t="shared" si="69"/>
        <v>0</v>
      </c>
      <c r="Y142" s="63">
        <f t="shared" si="70"/>
        <v>0</v>
      </c>
      <c r="Z142" s="63">
        <f t="shared" si="71"/>
        <v>0</v>
      </c>
      <c r="AA142" s="114"/>
    </row>
    <row r="143" spans="1:27" s="115" customFormat="1" ht="21" customHeight="1" x14ac:dyDescent="0.25">
      <c r="A143" s="134"/>
      <c r="B143" s="12"/>
      <c r="C143" s="308"/>
      <c r="D143" s="12"/>
      <c r="E143" s="12"/>
      <c r="F143" s="12"/>
      <c r="G143" s="365"/>
      <c r="H143" s="365"/>
      <c r="I143" s="365"/>
      <c r="J143" s="313">
        <f t="shared" si="63"/>
        <v>0</v>
      </c>
      <c r="K143" s="114"/>
      <c r="L143" s="66"/>
      <c r="M143" s="8">
        <f t="shared" si="64"/>
        <v>0</v>
      </c>
      <c r="N143" s="66"/>
      <c r="O143" s="66"/>
      <c r="P143" s="8">
        <f t="shared" si="65"/>
        <v>18</v>
      </c>
      <c r="Q143" s="67">
        <f t="shared" si="72"/>
        <v>0</v>
      </c>
      <c r="R143" s="67">
        <f t="shared" si="72"/>
        <v>0</v>
      </c>
      <c r="S143" s="67">
        <f t="shared" si="72"/>
        <v>0</v>
      </c>
      <c r="T143" s="67">
        <f t="shared" si="72"/>
        <v>0</v>
      </c>
      <c r="U143" s="67">
        <f t="shared" si="72"/>
        <v>0</v>
      </c>
      <c r="V143" s="63">
        <f t="shared" si="67"/>
        <v>0</v>
      </c>
      <c r="W143" s="63">
        <f t="shared" si="68"/>
        <v>0</v>
      </c>
      <c r="X143" s="63">
        <f t="shared" si="69"/>
        <v>0</v>
      </c>
      <c r="Y143" s="63">
        <f t="shared" si="70"/>
        <v>0</v>
      </c>
      <c r="Z143" s="63">
        <f t="shared" si="71"/>
        <v>0</v>
      </c>
      <c r="AA143" s="114"/>
    </row>
    <row r="144" spans="1:27" s="115" customFormat="1" ht="21" customHeight="1" x14ac:dyDescent="0.25">
      <c r="A144" s="134"/>
      <c r="B144" s="12"/>
      <c r="C144" s="308"/>
      <c r="D144" s="12"/>
      <c r="E144" s="12"/>
      <c r="F144" s="12"/>
      <c r="G144" s="365"/>
      <c r="H144" s="365"/>
      <c r="I144" s="365"/>
      <c r="J144" s="313">
        <f t="shared" si="63"/>
        <v>0</v>
      </c>
      <c r="K144" s="114"/>
      <c r="L144" s="66"/>
      <c r="M144" s="8">
        <f t="shared" si="64"/>
        <v>0</v>
      </c>
      <c r="N144" s="66"/>
      <c r="O144" s="66"/>
      <c r="P144" s="8">
        <f t="shared" si="65"/>
        <v>18</v>
      </c>
      <c r="Q144" s="67">
        <f t="shared" si="72"/>
        <v>0</v>
      </c>
      <c r="R144" s="67">
        <f t="shared" si="72"/>
        <v>0</v>
      </c>
      <c r="S144" s="67">
        <f t="shared" si="72"/>
        <v>0</v>
      </c>
      <c r="T144" s="67">
        <f t="shared" si="72"/>
        <v>0</v>
      </c>
      <c r="U144" s="67">
        <f t="shared" si="72"/>
        <v>0</v>
      </c>
      <c r="V144" s="63">
        <f t="shared" si="67"/>
        <v>0</v>
      </c>
      <c r="W144" s="63">
        <f t="shared" si="68"/>
        <v>0</v>
      </c>
      <c r="X144" s="63">
        <f t="shared" si="69"/>
        <v>0</v>
      </c>
      <c r="Y144" s="63">
        <f t="shared" si="70"/>
        <v>0</v>
      </c>
      <c r="Z144" s="63">
        <f t="shared" si="71"/>
        <v>0</v>
      </c>
      <c r="AA144" s="114"/>
    </row>
    <row r="145" spans="1:27" s="115" customFormat="1" ht="21" customHeight="1" x14ac:dyDescent="0.25">
      <c r="A145" s="134"/>
      <c r="B145" s="12"/>
      <c r="C145" s="308"/>
      <c r="D145" s="12"/>
      <c r="E145" s="12"/>
      <c r="F145" s="12"/>
      <c r="G145" s="365"/>
      <c r="H145" s="365"/>
      <c r="I145" s="365"/>
      <c r="J145" s="313">
        <f t="shared" si="63"/>
        <v>0</v>
      </c>
      <c r="K145" s="114"/>
      <c r="L145" s="66"/>
      <c r="M145" s="8">
        <f t="shared" si="64"/>
        <v>0</v>
      </c>
      <c r="N145" s="66"/>
      <c r="O145" s="66"/>
      <c r="P145" s="8">
        <f t="shared" si="65"/>
        <v>18</v>
      </c>
      <c r="Q145" s="67">
        <f t="shared" si="72"/>
        <v>0</v>
      </c>
      <c r="R145" s="67">
        <f t="shared" si="72"/>
        <v>0</v>
      </c>
      <c r="S145" s="67">
        <f t="shared" si="72"/>
        <v>0</v>
      </c>
      <c r="T145" s="67">
        <f t="shared" si="72"/>
        <v>0</v>
      </c>
      <c r="U145" s="67">
        <f t="shared" si="72"/>
        <v>0</v>
      </c>
      <c r="V145" s="63">
        <f t="shared" si="67"/>
        <v>0</v>
      </c>
      <c r="W145" s="63">
        <f t="shared" si="68"/>
        <v>0</v>
      </c>
      <c r="X145" s="63">
        <f t="shared" si="69"/>
        <v>0</v>
      </c>
      <c r="Y145" s="63">
        <f t="shared" si="70"/>
        <v>0</v>
      </c>
      <c r="Z145" s="63">
        <f t="shared" si="71"/>
        <v>0</v>
      </c>
      <c r="AA145" s="114"/>
    </row>
    <row r="146" spans="1:27" s="115" customFormat="1" ht="21" customHeight="1" x14ac:dyDescent="0.25">
      <c r="A146" s="134"/>
      <c r="B146" s="12"/>
      <c r="C146" s="308"/>
      <c r="D146" s="12"/>
      <c r="E146" s="12"/>
      <c r="F146" s="12"/>
      <c r="G146" s="365"/>
      <c r="H146" s="365"/>
      <c r="I146" s="365"/>
      <c r="J146" s="313">
        <f t="shared" si="63"/>
        <v>0</v>
      </c>
      <c r="K146" s="114"/>
      <c r="L146" s="66"/>
      <c r="M146" s="8">
        <f t="shared" si="64"/>
        <v>0</v>
      </c>
      <c r="N146" s="66"/>
      <c r="O146" s="66"/>
      <c r="P146" s="8">
        <f t="shared" si="65"/>
        <v>18</v>
      </c>
      <c r="Q146" s="67">
        <f t="shared" si="72"/>
        <v>0</v>
      </c>
      <c r="R146" s="67">
        <f t="shared" si="72"/>
        <v>0</v>
      </c>
      <c r="S146" s="67">
        <f t="shared" si="72"/>
        <v>0</v>
      </c>
      <c r="T146" s="67">
        <f t="shared" si="72"/>
        <v>0</v>
      </c>
      <c r="U146" s="67">
        <f t="shared" si="72"/>
        <v>0</v>
      </c>
      <c r="V146" s="63">
        <f t="shared" si="67"/>
        <v>0</v>
      </c>
      <c r="W146" s="63">
        <f t="shared" si="68"/>
        <v>0</v>
      </c>
      <c r="X146" s="63">
        <f t="shared" si="69"/>
        <v>0</v>
      </c>
      <c r="Y146" s="63">
        <f t="shared" si="70"/>
        <v>0</v>
      </c>
      <c r="Z146" s="63">
        <f t="shared" si="71"/>
        <v>0</v>
      </c>
      <c r="AA146" s="114"/>
    </row>
    <row r="147" spans="1:27" s="115" customFormat="1" ht="21" customHeight="1" x14ac:dyDescent="0.25">
      <c r="A147" s="134"/>
      <c r="B147" s="12"/>
      <c r="C147" s="308"/>
      <c r="D147" s="12"/>
      <c r="E147" s="12"/>
      <c r="F147" s="12"/>
      <c r="G147" s="365"/>
      <c r="H147" s="365"/>
      <c r="I147" s="365"/>
      <c r="J147" s="313">
        <f t="shared" si="63"/>
        <v>0</v>
      </c>
      <c r="K147" s="114"/>
      <c r="L147" s="66"/>
      <c r="M147" s="8">
        <f t="shared" si="64"/>
        <v>0</v>
      </c>
      <c r="N147" s="66"/>
      <c r="O147" s="66"/>
      <c r="P147" s="8">
        <f t="shared" si="65"/>
        <v>18</v>
      </c>
      <c r="Q147" s="67">
        <f t="shared" si="72"/>
        <v>0</v>
      </c>
      <c r="R147" s="67">
        <f t="shared" si="72"/>
        <v>0</v>
      </c>
      <c r="S147" s="67">
        <f t="shared" si="72"/>
        <v>0</v>
      </c>
      <c r="T147" s="67">
        <f t="shared" si="72"/>
        <v>0</v>
      </c>
      <c r="U147" s="67">
        <f t="shared" si="72"/>
        <v>0</v>
      </c>
      <c r="V147" s="63">
        <f t="shared" si="67"/>
        <v>0</v>
      </c>
      <c r="W147" s="63">
        <f t="shared" si="68"/>
        <v>0</v>
      </c>
      <c r="X147" s="63">
        <f t="shared" si="69"/>
        <v>0</v>
      </c>
      <c r="Y147" s="63">
        <f t="shared" si="70"/>
        <v>0</v>
      </c>
      <c r="Z147" s="63">
        <f t="shared" si="71"/>
        <v>0</v>
      </c>
      <c r="AA147" s="114"/>
    </row>
    <row r="148" spans="1:27" s="115" customFormat="1" ht="21" customHeight="1" x14ac:dyDescent="0.25">
      <c r="A148" s="134"/>
      <c r="B148" s="12"/>
      <c r="C148" s="308"/>
      <c r="D148" s="12"/>
      <c r="E148" s="12"/>
      <c r="F148" s="12"/>
      <c r="G148" s="365"/>
      <c r="H148" s="365"/>
      <c r="I148" s="365"/>
      <c r="J148" s="313">
        <f t="shared" si="63"/>
        <v>0</v>
      </c>
      <c r="K148" s="114"/>
      <c r="L148" s="66"/>
      <c r="M148" s="8">
        <f t="shared" si="64"/>
        <v>0</v>
      </c>
      <c r="N148" s="66"/>
      <c r="O148" s="66"/>
      <c r="P148" s="8">
        <f t="shared" si="65"/>
        <v>18</v>
      </c>
      <c r="Q148" s="67">
        <f t="shared" si="72"/>
        <v>0</v>
      </c>
      <c r="R148" s="67">
        <f t="shared" si="72"/>
        <v>0</v>
      </c>
      <c r="S148" s="67">
        <f t="shared" si="72"/>
        <v>0</v>
      </c>
      <c r="T148" s="67">
        <f t="shared" si="72"/>
        <v>0</v>
      </c>
      <c r="U148" s="67">
        <f t="shared" si="72"/>
        <v>0</v>
      </c>
      <c r="V148" s="63">
        <f t="shared" si="67"/>
        <v>0</v>
      </c>
      <c r="W148" s="63">
        <f t="shared" si="68"/>
        <v>0</v>
      </c>
      <c r="X148" s="63">
        <f t="shared" si="69"/>
        <v>0</v>
      </c>
      <c r="Y148" s="63">
        <f t="shared" si="70"/>
        <v>0</v>
      </c>
      <c r="Z148" s="63">
        <f t="shared" si="71"/>
        <v>0</v>
      </c>
      <c r="AA148" s="114"/>
    </row>
    <row r="149" spans="1:27" s="115" customFormat="1" ht="21" customHeight="1" x14ac:dyDescent="0.25">
      <c r="A149" s="145"/>
      <c r="B149" s="12"/>
      <c r="C149" s="308"/>
      <c r="D149" s="12"/>
      <c r="E149" s="11"/>
      <c r="F149" s="12"/>
      <c r="G149" s="365"/>
      <c r="H149" s="365"/>
      <c r="I149" s="365"/>
      <c r="J149" s="313">
        <f t="shared" si="63"/>
        <v>0</v>
      </c>
      <c r="K149" s="131"/>
      <c r="L149" s="144"/>
      <c r="M149" s="8">
        <f t="shared" si="64"/>
        <v>0</v>
      </c>
      <c r="N149" s="66"/>
      <c r="O149" s="66"/>
      <c r="P149" s="8">
        <f t="shared" si="65"/>
        <v>18</v>
      </c>
      <c r="Q149" s="67">
        <f t="shared" si="72"/>
        <v>0</v>
      </c>
      <c r="R149" s="67">
        <f t="shared" si="72"/>
        <v>0</v>
      </c>
      <c r="S149" s="67">
        <f t="shared" si="72"/>
        <v>0</v>
      </c>
      <c r="T149" s="67">
        <f t="shared" si="72"/>
        <v>0</v>
      </c>
      <c r="U149" s="67">
        <f t="shared" si="72"/>
        <v>0</v>
      </c>
      <c r="V149" s="63">
        <f t="shared" si="67"/>
        <v>0</v>
      </c>
      <c r="W149" s="63">
        <f t="shared" si="68"/>
        <v>0</v>
      </c>
      <c r="X149" s="63">
        <f t="shared" si="69"/>
        <v>0</v>
      </c>
      <c r="Y149" s="63">
        <f t="shared" si="70"/>
        <v>0</v>
      </c>
      <c r="Z149" s="63">
        <f t="shared" si="71"/>
        <v>0</v>
      </c>
      <c r="AA149" s="131"/>
    </row>
    <row r="150" spans="1:27" s="115" customFormat="1" ht="21" customHeight="1" x14ac:dyDescent="0.25">
      <c r="A150" s="134"/>
      <c r="B150" s="12"/>
      <c r="C150" s="308"/>
      <c r="D150" s="226"/>
      <c r="E150" s="12"/>
      <c r="F150" s="12"/>
      <c r="G150" s="365"/>
      <c r="H150" s="365"/>
      <c r="I150" s="365"/>
      <c r="J150" s="313">
        <f t="shared" si="63"/>
        <v>0</v>
      </c>
      <c r="K150" s="114"/>
      <c r="L150" s="66"/>
      <c r="M150" s="8">
        <f t="shared" si="64"/>
        <v>0</v>
      </c>
      <c r="N150" s="66"/>
      <c r="O150" s="66"/>
      <c r="P150" s="8">
        <f t="shared" si="65"/>
        <v>18</v>
      </c>
      <c r="Q150" s="67">
        <f t="shared" si="72"/>
        <v>0</v>
      </c>
      <c r="R150" s="67">
        <f t="shared" si="72"/>
        <v>0</v>
      </c>
      <c r="S150" s="67">
        <f t="shared" si="72"/>
        <v>0</v>
      </c>
      <c r="T150" s="67">
        <f t="shared" si="72"/>
        <v>0</v>
      </c>
      <c r="U150" s="67">
        <f t="shared" si="72"/>
        <v>0</v>
      </c>
      <c r="V150" s="63">
        <f t="shared" si="67"/>
        <v>0</v>
      </c>
      <c r="W150" s="63">
        <f t="shared" si="68"/>
        <v>0</v>
      </c>
      <c r="X150" s="63">
        <f t="shared" si="69"/>
        <v>0</v>
      </c>
      <c r="Y150" s="63">
        <f t="shared" si="70"/>
        <v>0</v>
      </c>
      <c r="Z150" s="63">
        <f t="shared" si="71"/>
        <v>0</v>
      </c>
      <c r="AA150" s="114"/>
    </row>
    <row r="151" spans="1:27" s="115" customFormat="1" ht="21" customHeight="1" x14ac:dyDescent="0.25">
      <c r="A151" s="134"/>
      <c r="B151" s="12"/>
      <c r="C151" s="308"/>
      <c r="D151" s="12"/>
      <c r="E151" s="12"/>
      <c r="F151" s="12"/>
      <c r="G151" s="365"/>
      <c r="H151" s="365"/>
      <c r="I151" s="365"/>
      <c r="J151" s="313">
        <f t="shared" si="63"/>
        <v>0</v>
      </c>
      <c r="K151" s="114"/>
      <c r="L151" s="66"/>
      <c r="M151" s="8">
        <f t="shared" si="64"/>
        <v>0</v>
      </c>
      <c r="N151" s="66"/>
      <c r="O151" s="66"/>
      <c r="P151" s="8">
        <f t="shared" si="65"/>
        <v>18</v>
      </c>
      <c r="Q151" s="67">
        <f t="shared" si="72"/>
        <v>0</v>
      </c>
      <c r="R151" s="67">
        <f t="shared" si="72"/>
        <v>0</v>
      </c>
      <c r="S151" s="67">
        <f t="shared" si="72"/>
        <v>0</v>
      </c>
      <c r="T151" s="67">
        <f t="shared" si="72"/>
        <v>0</v>
      </c>
      <c r="U151" s="67">
        <f t="shared" si="72"/>
        <v>0</v>
      </c>
      <c r="V151" s="63">
        <f t="shared" si="67"/>
        <v>0</v>
      </c>
      <c r="W151" s="63">
        <f t="shared" si="68"/>
        <v>0</v>
      </c>
      <c r="X151" s="63">
        <f t="shared" si="69"/>
        <v>0</v>
      </c>
      <c r="Y151" s="63">
        <f t="shared" si="70"/>
        <v>0</v>
      </c>
      <c r="Z151" s="63">
        <f t="shared" si="71"/>
        <v>0</v>
      </c>
      <c r="AA151" s="114"/>
    </row>
    <row r="152" spans="1:27" s="115" customFormat="1" ht="21" customHeight="1" x14ac:dyDescent="0.25">
      <c r="A152" s="134"/>
      <c r="B152" s="12"/>
      <c r="C152" s="308"/>
      <c r="D152" s="12"/>
      <c r="E152" s="12"/>
      <c r="F152" s="12"/>
      <c r="G152" s="365"/>
      <c r="H152" s="365"/>
      <c r="I152" s="365"/>
      <c r="J152" s="313">
        <f t="shared" si="63"/>
        <v>0</v>
      </c>
      <c r="K152" s="114"/>
      <c r="L152" s="66"/>
      <c r="M152" s="8">
        <f t="shared" si="64"/>
        <v>0</v>
      </c>
      <c r="N152" s="66"/>
      <c r="O152" s="66"/>
      <c r="P152" s="8">
        <f t="shared" si="65"/>
        <v>18</v>
      </c>
      <c r="Q152" s="67">
        <f t="shared" si="72"/>
        <v>0</v>
      </c>
      <c r="R152" s="67">
        <f t="shared" si="72"/>
        <v>0</v>
      </c>
      <c r="S152" s="67">
        <f t="shared" si="72"/>
        <v>0</v>
      </c>
      <c r="T152" s="67">
        <f t="shared" si="72"/>
        <v>0</v>
      </c>
      <c r="U152" s="67">
        <f t="shared" si="72"/>
        <v>0</v>
      </c>
      <c r="V152" s="63">
        <f t="shared" si="67"/>
        <v>0</v>
      </c>
      <c r="W152" s="63">
        <f t="shared" si="68"/>
        <v>0</v>
      </c>
      <c r="X152" s="63">
        <f t="shared" si="69"/>
        <v>0</v>
      </c>
      <c r="Y152" s="63">
        <f t="shared" si="70"/>
        <v>0</v>
      </c>
      <c r="Z152" s="63">
        <f t="shared" si="71"/>
        <v>0</v>
      </c>
      <c r="AA152" s="114"/>
    </row>
    <row r="153" spans="1:27" s="115" customFormat="1" ht="21" customHeight="1" x14ac:dyDescent="0.25">
      <c r="A153" s="134"/>
      <c r="B153" s="12"/>
      <c r="C153" s="308"/>
      <c r="D153" s="12"/>
      <c r="E153" s="12"/>
      <c r="F153" s="12"/>
      <c r="G153" s="365"/>
      <c r="H153" s="365"/>
      <c r="I153" s="365"/>
      <c r="J153" s="313">
        <f t="shared" si="63"/>
        <v>0</v>
      </c>
      <c r="K153" s="114"/>
      <c r="L153" s="66"/>
      <c r="M153" s="8">
        <f t="shared" si="64"/>
        <v>0</v>
      </c>
      <c r="N153" s="66"/>
      <c r="O153" s="66"/>
      <c r="P153" s="8">
        <f t="shared" si="65"/>
        <v>18</v>
      </c>
      <c r="Q153" s="67">
        <f t="shared" si="72"/>
        <v>0</v>
      </c>
      <c r="R153" s="67">
        <f t="shared" si="72"/>
        <v>0</v>
      </c>
      <c r="S153" s="67">
        <f t="shared" si="72"/>
        <v>0</v>
      </c>
      <c r="T153" s="67">
        <f t="shared" si="72"/>
        <v>0</v>
      </c>
      <c r="U153" s="67">
        <f t="shared" si="72"/>
        <v>0</v>
      </c>
      <c r="V153" s="63">
        <f t="shared" si="67"/>
        <v>0</v>
      </c>
      <c r="W153" s="63">
        <f t="shared" si="68"/>
        <v>0</v>
      </c>
      <c r="X153" s="63">
        <f t="shared" si="69"/>
        <v>0</v>
      </c>
      <c r="Y153" s="63">
        <f t="shared" si="70"/>
        <v>0</v>
      </c>
      <c r="Z153" s="63">
        <f t="shared" si="71"/>
        <v>0</v>
      </c>
      <c r="AA153" s="114"/>
    </row>
    <row r="154" spans="1:27" s="115" customFormat="1" ht="21" customHeight="1" x14ac:dyDescent="0.25">
      <c r="A154" s="134"/>
      <c r="B154" s="12"/>
      <c r="C154" s="308"/>
      <c r="D154" s="12"/>
      <c r="E154" s="12"/>
      <c r="F154" s="12"/>
      <c r="G154" s="365"/>
      <c r="H154" s="365"/>
      <c r="I154" s="365"/>
      <c r="J154" s="313">
        <f t="shared" si="63"/>
        <v>0</v>
      </c>
      <c r="K154" s="114"/>
      <c r="L154" s="66"/>
      <c r="M154" s="8">
        <f t="shared" si="64"/>
        <v>0</v>
      </c>
      <c r="N154" s="66"/>
      <c r="O154" s="66"/>
      <c r="P154" s="8">
        <f t="shared" si="65"/>
        <v>18</v>
      </c>
      <c r="Q154" s="67">
        <f t="shared" si="72"/>
        <v>0</v>
      </c>
      <c r="R154" s="67">
        <f t="shared" si="72"/>
        <v>0</v>
      </c>
      <c r="S154" s="67">
        <f t="shared" si="72"/>
        <v>0</v>
      </c>
      <c r="T154" s="67">
        <f t="shared" si="72"/>
        <v>0</v>
      </c>
      <c r="U154" s="67">
        <f t="shared" si="72"/>
        <v>0</v>
      </c>
      <c r="V154" s="63">
        <f t="shared" si="67"/>
        <v>0</v>
      </c>
      <c r="W154" s="63">
        <f t="shared" si="68"/>
        <v>0</v>
      </c>
      <c r="X154" s="63">
        <f t="shared" si="69"/>
        <v>0</v>
      </c>
      <c r="Y154" s="63">
        <f t="shared" si="70"/>
        <v>0</v>
      </c>
      <c r="Z154" s="63">
        <f t="shared" si="71"/>
        <v>0</v>
      </c>
      <c r="AA154" s="114"/>
    </row>
    <row r="155" spans="1:27" s="115" customFormat="1" ht="21" customHeight="1" x14ac:dyDescent="0.25">
      <c r="A155" s="134"/>
      <c r="B155" s="12"/>
      <c r="C155" s="308"/>
      <c r="D155" s="12"/>
      <c r="E155" s="12"/>
      <c r="F155" s="12"/>
      <c r="G155" s="365"/>
      <c r="H155" s="365"/>
      <c r="I155" s="365"/>
      <c r="J155" s="313">
        <f t="shared" si="63"/>
        <v>0</v>
      </c>
      <c r="K155" s="114"/>
      <c r="L155" s="66"/>
      <c r="M155" s="8">
        <f t="shared" si="64"/>
        <v>0</v>
      </c>
      <c r="N155" s="66"/>
      <c r="O155" s="66"/>
      <c r="P155" s="8">
        <f t="shared" si="65"/>
        <v>18</v>
      </c>
      <c r="Q155" s="67">
        <f t="shared" si="72"/>
        <v>0</v>
      </c>
      <c r="R155" s="67">
        <f t="shared" si="72"/>
        <v>0</v>
      </c>
      <c r="S155" s="67">
        <f t="shared" si="72"/>
        <v>0</v>
      </c>
      <c r="T155" s="67">
        <f t="shared" si="72"/>
        <v>0</v>
      </c>
      <c r="U155" s="67">
        <f t="shared" si="72"/>
        <v>0</v>
      </c>
      <c r="V155" s="63">
        <f t="shared" si="67"/>
        <v>0</v>
      </c>
      <c r="W155" s="63">
        <f t="shared" si="68"/>
        <v>0</v>
      </c>
      <c r="X155" s="63">
        <f t="shared" si="69"/>
        <v>0</v>
      </c>
      <c r="Y155" s="63">
        <f t="shared" si="70"/>
        <v>0</v>
      </c>
      <c r="Z155" s="63">
        <f t="shared" si="71"/>
        <v>0</v>
      </c>
      <c r="AA155" s="114"/>
    </row>
    <row r="156" spans="1:27" s="115" customFormat="1" ht="21" customHeight="1" x14ac:dyDescent="0.25">
      <c r="A156" s="134"/>
      <c r="B156" s="12"/>
      <c r="C156" s="308"/>
      <c r="D156" s="12"/>
      <c r="E156" s="12"/>
      <c r="F156" s="12"/>
      <c r="G156" s="365"/>
      <c r="H156" s="365"/>
      <c r="I156" s="365"/>
      <c r="J156" s="313">
        <f t="shared" si="63"/>
        <v>0</v>
      </c>
      <c r="K156" s="114"/>
      <c r="L156" s="66"/>
      <c r="M156" s="8">
        <f t="shared" si="64"/>
        <v>0</v>
      </c>
      <c r="N156" s="66"/>
      <c r="O156" s="66"/>
      <c r="P156" s="8">
        <f t="shared" si="65"/>
        <v>18</v>
      </c>
      <c r="Q156" s="67">
        <f t="shared" si="72"/>
        <v>0</v>
      </c>
      <c r="R156" s="67">
        <f t="shared" si="72"/>
        <v>0</v>
      </c>
      <c r="S156" s="67">
        <f t="shared" si="72"/>
        <v>0</v>
      </c>
      <c r="T156" s="67">
        <f t="shared" si="72"/>
        <v>0</v>
      </c>
      <c r="U156" s="67">
        <f t="shared" si="72"/>
        <v>0</v>
      </c>
      <c r="V156" s="63">
        <f t="shared" si="67"/>
        <v>0</v>
      </c>
      <c r="W156" s="63">
        <f t="shared" si="68"/>
        <v>0</v>
      </c>
      <c r="X156" s="63">
        <f t="shared" si="69"/>
        <v>0</v>
      </c>
      <c r="Y156" s="63">
        <f t="shared" si="70"/>
        <v>0</v>
      </c>
      <c r="Z156" s="63">
        <f t="shared" si="71"/>
        <v>0</v>
      </c>
      <c r="AA156" s="114"/>
    </row>
    <row r="157" spans="1:27" s="115" customFormat="1" ht="21" customHeight="1" x14ac:dyDescent="0.25">
      <c r="A157" s="134"/>
      <c r="B157" s="12"/>
      <c r="C157" s="308"/>
      <c r="D157" s="12"/>
      <c r="E157" s="12"/>
      <c r="F157" s="12"/>
      <c r="G157" s="365"/>
      <c r="H157" s="365"/>
      <c r="I157" s="365"/>
      <c r="J157" s="313">
        <f t="shared" si="63"/>
        <v>0</v>
      </c>
      <c r="K157" s="114"/>
      <c r="L157" s="66"/>
      <c r="M157" s="8">
        <f t="shared" si="64"/>
        <v>0</v>
      </c>
      <c r="N157" s="66"/>
      <c r="O157" s="66"/>
      <c r="P157" s="8">
        <f t="shared" si="65"/>
        <v>18</v>
      </c>
      <c r="Q157" s="67">
        <f t="shared" si="72"/>
        <v>0</v>
      </c>
      <c r="R157" s="67">
        <f t="shared" si="72"/>
        <v>0</v>
      </c>
      <c r="S157" s="67">
        <f t="shared" si="72"/>
        <v>0</v>
      </c>
      <c r="T157" s="67">
        <f t="shared" si="72"/>
        <v>0</v>
      </c>
      <c r="U157" s="67">
        <f t="shared" si="72"/>
        <v>0</v>
      </c>
      <c r="V157" s="63">
        <f t="shared" si="67"/>
        <v>0</v>
      </c>
      <c r="W157" s="63">
        <f t="shared" si="68"/>
        <v>0</v>
      </c>
      <c r="X157" s="63">
        <f t="shared" si="69"/>
        <v>0</v>
      </c>
      <c r="Y157" s="63">
        <f t="shared" si="70"/>
        <v>0</v>
      </c>
      <c r="Z157" s="63">
        <f t="shared" si="71"/>
        <v>0</v>
      </c>
      <c r="AA157" s="114"/>
    </row>
    <row r="158" spans="1:27" s="130" customFormat="1" ht="21" customHeight="1" x14ac:dyDescent="0.25">
      <c r="A158" s="134"/>
      <c r="B158" s="12"/>
      <c r="C158" s="308"/>
      <c r="D158" s="12"/>
      <c r="E158" s="12"/>
      <c r="F158" s="12"/>
      <c r="G158" s="365"/>
      <c r="H158" s="365"/>
      <c r="I158" s="365"/>
      <c r="J158" s="313">
        <f t="shared" si="63"/>
        <v>0</v>
      </c>
      <c r="K158" s="129"/>
      <c r="L158" s="66"/>
      <c r="M158" s="8">
        <f t="shared" si="64"/>
        <v>0</v>
      </c>
      <c r="N158" s="66"/>
      <c r="O158" s="66"/>
      <c r="P158" s="8">
        <f t="shared" si="65"/>
        <v>18</v>
      </c>
      <c r="Q158" s="67">
        <f t="shared" si="72"/>
        <v>0</v>
      </c>
      <c r="R158" s="67">
        <f t="shared" si="72"/>
        <v>0</v>
      </c>
      <c r="S158" s="67">
        <f t="shared" si="72"/>
        <v>0</v>
      </c>
      <c r="T158" s="67">
        <f t="shared" si="72"/>
        <v>0</v>
      </c>
      <c r="U158" s="67">
        <f t="shared" si="72"/>
        <v>0</v>
      </c>
      <c r="V158" s="63">
        <f t="shared" si="67"/>
        <v>0</v>
      </c>
      <c r="W158" s="63">
        <f t="shared" si="68"/>
        <v>0</v>
      </c>
      <c r="X158" s="63">
        <f t="shared" si="69"/>
        <v>0</v>
      </c>
      <c r="Y158" s="63">
        <f t="shared" si="70"/>
        <v>0</v>
      </c>
      <c r="Z158" s="63">
        <f t="shared" si="71"/>
        <v>0</v>
      </c>
      <c r="AA158" s="129"/>
    </row>
    <row r="159" spans="1:27" s="115" customFormat="1" ht="21" customHeight="1" x14ac:dyDescent="0.25">
      <c r="A159" s="134"/>
      <c r="B159" s="12"/>
      <c r="C159" s="308"/>
      <c r="D159" s="12"/>
      <c r="E159" s="12"/>
      <c r="F159" s="12"/>
      <c r="G159" s="365"/>
      <c r="H159" s="365"/>
      <c r="I159" s="365"/>
      <c r="J159" s="313">
        <f t="shared" si="63"/>
        <v>0</v>
      </c>
      <c r="K159" s="114"/>
      <c r="L159" s="66"/>
      <c r="M159" s="8">
        <f t="shared" si="64"/>
        <v>0</v>
      </c>
      <c r="N159" s="66"/>
      <c r="O159" s="66"/>
      <c r="P159" s="8">
        <f t="shared" si="65"/>
        <v>18</v>
      </c>
      <c r="Q159" s="67">
        <f t="shared" si="72"/>
        <v>0</v>
      </c>
      <c r="R159" s="67">
        <f t="shared" si="72"/>
        <v>0</v>
      </c>
      <c r="S159" s="67">
        <f t="shared" si="72"/>
        <v>0</v>
      </c>
      <c r="T159" s="67">
        <f t="shared" si="72"/>
        <v>0</v>
      </c>
      <c r="U159" s="67">
        <f t="shared" si="72"/>
        <v>0</v>
      </c>
      <c r="V159" s="63">
        <f t="shared" si="67"/>
        <v>0</v>
      </c>
      <c r="W159" s="63">
        <f t="shared" si="68"/>
        <v>0</v>
      </c>
      <c r="X159" s="63">
        <f t="shared" si="69"/>
        <v>0</v>
      </c>
      <c r="Y159" s="63">
        <f t="shared" si="70"/>
        <v>0</v>
      </c>
      <c r="Z159" s="63">
        <f t="shared" si="71"/>
        <v>0</v>
      </c>
      <c r="AA159" s="114"/>
    </row>
    <row r="160" spans="1:27" s="115" customFormat="1" ht="21" customHeight="1" x14ac:dyDescent="0.25">
      <c r="A160" s="134"/>
      <c r="B160" s="12"/>
      <c r="C160" s="308"/>
      <c r="D160" s="12"/>
      <c r="E160" s="12"/>
      <c r="F160" s="12"/>
      <c r="G160" s="365"/>
      <c r="H160" s="365"/>
      <c r="I160" s="365"/>
      <c r="J160" s="313">
        <f t="shared" si="63"/>
        <v>0</v>
      </c>
      <c r="K160" s="114"/>
      <c r="L160" s="66"/>
      <c r="M160" s="8">
        <f t="shared" si="64"/>
        <v>0</v>
      </c>
      <c r="N160" s="66"/>
      <c r="O160" s="66"/>
      <c r="P160" s="8">
        <f t="shared" si="65"/>
        <v>18</v>
      </c>
      <c r="Q160" s="67">
        <f t="shared" si="72"/>
        <v>0</v>
      </c>
      <c r="R160" s="67">
        <f t="shared" si="72"/>
        <v>0</v>
      </c>
      <c r="S160" s="67">
        <f t="shared" si="72"/>
        <v>0</v>
      </c>
      <c r="T160" s="67">
        <f t="shared" si="72"/>
        <v>0</v>
      </c>
      <c r="U160" s="67">
        <f t="shared" si="72"/>
        <v>0</v>
      </c>
      <c r="V160" s="63">
        <f t="shared" si="67"/>
        <v>0</v>
      </c>
      <c r="W160" s="63">
        <f t="shared" si="68"/>
        <v>0</v>
      </c>
      <c r="X160" s="63">
        <f t="shared" si="69"/>
        <v>0</v>
      </c>
      <c r="Y160" s="63">
        <f t="shared" si="70"/>
        <v>0</v>
      </c>
      <c r="Z160" s="63">
        <f t="shared" si="71"/>
        <v>0</v>
      </c>
      <c r="AA160" s="114"/>
    </row>
    <row r="161" spans="1:27" s="115" customFormat="1" ht="21" customHeight="1" x14ac:dyDescent="0.25">
      <c r="A161" s="134"/>
      <c r="B161" s="12"/>
      <c r="C161" s="308"/>
      <c r="D161" s="226"/>
      <c r="E161" s="12"/>
      <c r="F161" s="12"/>
      <c r="G161" s="365"/>
      <c r="H161" s="365"/>
      <c r="I161" s="365"/>
      <c r="J161" s="313">
        <f t="shared" si="63"/>
        <v>0</v>
      </c>
      <c r="K161" s="114"/>
      <c r="L161" s="66"/>
      <c r="M161" s="8">
        <f t="shared" si="64"/>
        <v>0</v>
      </c>
      <c r="N161" s="66"/>
      <c r="O161" s="66"/>
      <c r="P161" s="8">
        <f t="shared" si="65"/>
        <v>18</v>
      </c>
      <c r="Q161" s="67">
        <f t="shared" si="72"/>
        <v>0</v>
      </c>
      <c r="R161" s="67">
        <f t="shared" si="72"/>
        <v>0</v>
      </c>
      <c r="S161" s="67">
        <f t="shared" si="72"/>
        <v>0</v>
      </c>
      <c r="T161" s="67">
        <f t="shared" si="72"/>
        <v>0</v>
      </c>
      <c r="U161" s="67">
        <f t="shared" si="72"/>
        <v>0</v>
      </c>
      <c r="V161" s="63">
        <f t="shared" si="67"/>
        <v>0</v>
      </c>
      <c r="W161" s="63">
        <f t="shared" si="68"/>
        <v>0</v>
      </c>
      <c r="X161" s="63">
        <f t="shared" si="69"/>
        <v>0</v>
      </c>
      <c r="Y161" s="63">
        <f t="shared" si="70"/>
        <v>0</v>
      </c>
      <c r="Z161" s="63">
        <f t="shared" si="71"/>
        <v>0</v>
      </c>
      <c r="AA161" s="114"/>
    </row>
    <row r="162" spans="1:27" s="115" customFormat="1" ht="21" customHeight="1" x14ac:dyDescent="0.25">
      <c r="A162" s="134"/>
      <c r="B162" s="12"/>
      <c r="C162" s="308"/>
      <c r="D162" s="12"/>
      <c r="E162" s="12"/>
      <c r="F162" s="12"/>
      <c r="G162" s="365"/>
      <c r="H162" s="365"/>
      <c r="I162" s="365"/>
      <c r="J162" s="313">
        <f t="shared" si="63"/>
        <v>0</v>
      </c>
      <c r="K162" s="114"/>
      <c r="L162" s="66"/>
      <c r="M162" s="8">
        <f t="shared" si="64"/>
        <v>0</v>
      </c>
      <c r="N162" s="66"/>
      <c r="O162" s="66"/>
      <c r="P162" s="8">
        <f t="shared" si="65"/>
        <v>18</v>
      </c>
      <c r="Q162" s="67">
        <f t="shared" si="72"/>
        <v>0</v>
      </c>
      <c r="R162" s="67">
        <f t="shared" si="72"/>
        <v>0</v>
      </c>
      <c r="S162" s="67">
        <f t="shared" si="72"/>
        <v>0</v>
      </c>
      <c r="T162" s="67">
        <f t="shared" si="72"/>
        <v>0</v>
      </c>
      <c r="U162" s="67">
        <f t="shared" si="72"/>
        <v>0</v>
      </c>
      <c r="V162" s="63">
        <f t="shared" si="67"/>
        <v>0</v>
      </c>
      <c r="W162" s="63">
        <f t="shared" si="68"/>
        <v>0</v>
      </c>
      <c r="X162" s="63">
        <f t="shared" si="69"/>
        <v>0</v>
      </c>
      <c r="Y162" s="63">
        <f t="shared" si="70"/>
        <v>0</v>
      </c>
      <c r="Z162" s="63">
        <f t="shared" si="71"/>
        <v>0</v>
      </c>
      <c r="AA162" s="114"/>
    </row>
    <row r="163" spans="1:27" s="115" customFormat="1" ht="21" customHeight="1" x14ac:dyDescent="0.25">
      <c r="A163" s="134"/>
      <c r="B163" s="12"/>
      <c r="C163" s="308"/>
      <c r="D163" s="12"/>
      <c r="E163" s="12"/>
      <c r="F163" s="12"/>
      <c r="G163" s="365"/>
      <c r="H163" s="365"/>
      <c r="I163" s="365"/>
      <c r="J163" s="313">
        <f t="shared" si="63"/>
        <v>0</v>
      </c>
      <c r="K163" s="114"/>
      <c r="L163" s="66"/>
      <c r="M163" s="8">
        <f t="shared" si="64"/>
        <v>0</v>
      </c>
      <c r="N163" s="66"/>
      <c r="O163" s="66"/>
      <c r="P163" s="8">
        <f t="shared" si="65"/>
        <v>18</v>
      </c>
      <c r="Q163" s="67">
        <f t="shared" si="72"/>
        <v>0</v>
      </c>
      <c r="R163" s="67">
        <f t="shared" si="72"/>
        <v>0</v>
      </c>
      <c r="S163" s="67">
        <f t="shared" si="72"/>
        <v>0</v>
      </c>
      <c r="T163" s="67">
        <f t="shared" si="72"/>
        <v>0</v>
      </c>
      <c r="U163" s="67">
        <f t="shared" si="72"/>
        <v>0</v>
      </c>
      <c r="V163" s="63">
        <f t="shared" si="67"/>
        <v>0</v>
      </c>
      <c r="W163" s="63">
        <f t="shared" si="68"/>
        <v>0</v>
      </c>
      <c r="X163" s="63">
        <f t="shared" si="69"/>
        <v>0</v>
      </c>
      <c r="Y163" s="63">
        <f t="shared" si="70"/>
        <v>0</v>
      </c>
      <c r="Z163" s="63">
        <f t="shared" si="71"/>
        <v>0</v>
      </c>
      <c r="AA163" s="114"/>
    </row>
    <row r="164" spans="1:27" s="115" customFormat="1" ht="21" customHeight="1" x14ac:dyDescent="0.25">
      <c r="A164" s="134"/>
      <c r="B164" s="12"/>
      <c r="C164" s="308"/>
      <c r="D164" s="12"/>
      <c r="E164" s="12"/>
      <c r="F164" s="12"/>
      <c r="G164" s="365"/>
      <c r="H164" s="365"/>
      <c r="I164" s="365"/>
      <c r="J164" s="313">
        <f t="shared" si="63"/>
        <v>0</v>
      </c>
      <c r="K164" s="114"/>
      <c r="L164" s="66"/>
      <c r="M164" s="8">
        <f t="shared" si="64"/>
        <v>0</v>
      </c>
      <c r="N164" s="66"/>
      <c r="O164" s="66"/>
      <c r="P164" s="8">
        <f t="shared" si="65"/>
        <v>18</v>
      </c>
      <c r="Q164" s="67">
        <f t="shared" si="72"/>
        <v>0</v>
      </c>
      <c r="R164" s="67">
        <f t="shared" si="72"/>
        <v>0</v>
      </c>
      <c r="S164" s="67">
        <f t="shared" si="72"/>
        <v>0</v>
      </c>
      <c r="T164" s="67">
        <f t="shared" si="72"/>
        <v>0</v>
      </c>
      <c r="U164" s="67">
        <f t="shared" si="72"/>
        <v>0</v>
      </c>
      <c r="V164" s="63">
        <f t="shared" si="67"/>
        <v>0</v>
      </c>
      <c r="W164" s="63">
        <f t="shared" si="68"/>
        <v>0</v>
      </c>
      <c r="X164" s="63">
        <f t="shared" si="69"/>
        <v>0</v>
      </c>
      <c r="Y164" s="63">
        <f t="shared" si="70"/>
        <v>0</v>
      </c>
      <c r="Z164" s="63">
        <f t="shared" si="71"/>
        <v>0</v>
      </c>
      <c r="AA164" s="114"/>
    </row>
    <row r="165" spans="1:27" s="130" customFormat="1" ht="21" customHeight="1" x14ac:dyDescent="0.25">
      <c r="A165" s="145"/>
      <c r="B165" s="12"/>
      <c r="C165" s="308"/>
      <c r="D165" s="12"/>
      <c r="E165" s="11"/>
      <c r="F165" s="12"/>
      <c r="G165" s="365"/>
      <c r="H165" s="365"/>
      <c r="I165" s="365"/>
      <c r="J165" s="313">
        <f t="shared" si="63"/>
        <v>0</v>
      </c>
      <c r="K165" s="129"/>
      <c r="L165" s="144"/>
      <c r="M165" s="8">
        <f t="shared" si="64"/>
        <v>0</v>
      </c>
      <c r="N165" s="66"/>
      <c r="O165" s="66"/>
      <c r="P165" s="8">
        <f t="shared" si="65"/>
        <v>18</v>
      </c>
      <c r="Q165" s="67">
        <f t="shared" si="72"/>
        <v>0</v>
      </c>
      <c r="R165" s="67">
        <f t="shared" si="72"/>
        <v>0</v>
      </c>
      <c r="S165" s="67">
        <f t="shared" si="72"/>
        <v>0</v>
      </c>
      <c r="T165" s="67">
        <f t="shared" si="72"/>
        <v>0</v>
      </c>
      <c r="U165" s="67">
        <f t="shared" si="72"/>
        <v>0</v>
      </c>
      <c r="V165" s="63">
        <f t="shared" si="67"/>
        <v>0</v>
      </c>
      <c r="W165" s="63">
        <f t="shared" si="68"/>
        <v>0</v>
      </c>
      <c r="X165" s="63">
        <f t="shared" si="69"/>
        <v>0</v>
      </c>
      <c r="Y165" s="63">
        <f t="shared" si="70"/>
        <v>0</v>
      </c>
      <c r="Z165" s="63">
        <f t="shared" si="71"/>
        <v>0</v>
      </c>
      <c r="AA165" s="129"/>
    </row>
    <row r="166" spans="1:27" s="115" customFormat="1" ht="21" customHeight="1" x14ac:dyDescent="0.25">
      <c r="A166" s="134"/>
      <c r="B166" s="12"/>
      <c r="C166" s="308"/>
      <c r="D166" s="12"/>
      <c r="E166" s="12"/>
      <c r="F166" s="12"/>
      <c r="G166" s="365"/>
      <c r="H166" s="365"/>
      <c r="I166" s="365"/>
      <c r="J166" s="313">
        <f t="shared" ref="J166:J201" si="73">+IF(D166=1,(G166-H166-I166),IF(D166=2,(G166-H166-I166),0))</f>
        <v>0</v>
      </c>
      <c r="K166" s="114"/>
      <c r="L166" s="66"/>
      <c r="M166" s="8">
        <f t="shared" si="64"/>
        <v>0</v>
      </c>
      <c r="N166" s="66"/>
      <c r="O166" s="66"/>
      <c r="P166" s="8">
        <f t="shared" si="65"/>
        <v>18</v>
      </c>
      <c r="Q166" s="67">
        <f t="shared" si="72"/>
        <v>0</v>
      </c>
      <c r="R166" s="67">
        <f t="shared" si="72"/>
        <v>0</v>
      </c>
      <c r="S166" s="67">
        <f t="shared" si="72"/>
        <v>0</v>
      </c>
      <c r="T166" s="67">
        <f t="shared" si="72"/>
        <v>0</v>
      </c>
      <c r="U166" s="67">
        <f t="shared" si="72"/>
        <v>0</v>
      </c>
      <c r="V166" s="63">
        <f t="shared" si="67"/>
        <v>0</v>
      </c>
      <c r="W166" s="63">
        <f t="shared" si="68"/>
        <v>0</v>
      </c>
      <c r="X166" s="63">
        <f t="shared" si="69"/>
        <v>0</v>
      </c>
      <c r="Y166" s="63">
        <f t="shared" si="70"/>
        <v>0</v>
      </c>
      <c r="Z166" s="63">
        <f t="shared" si="71"/>
        <v>0</v>
      </c>
      <c r="AA166" s="114"/>
    </row>
    <row r="167" spans="1:27" s="115" customFormat="1" ht="21" customHeight="1" x14ac:dyDescent="0.25">
      <c r="A167" s="134"/>
      <c r="B167" s="12"/>
      <c r="C167" s="308"/>
      <c r="D167" s="12"/>
      <c r="E167" s="12"/>
      <c r="F167" s="12"/>
      <c r="G167" s="365"/>
      <c r="H167" s="365"/>
      <c r="I167" s="365"/>
      <c r="J167" s="313">
        <f t="shared" si="73"/>
        <v>0</v>
      </c>
      <c r="K167" s="114"/>
      <c r="L167" s="66"/>
      <c r="M167" s="8">
        <f t="shared" ref="M167:M201" si="74">+L167*12</f>
        <v>0</v>
      </c>
      <c r="N167" s="66"/>
      <c r="O167" s="66"/>
      <c r="P167" s="8">
        <f t="shared" ref="P167:P201" si="75">+N167+O167+18</f>
        <v>18</v>
      </c>
      <c r="Q167" s="67">
        <f t="shared" ref="Q167:U201" si="76">IFERROR(IF(AND((Q$203-$P167)/$M167&gt;0,(Q$203-$P167)/$M167&lt;1),(Q$203-$P167)/$M167,IF((Q$203-$P167)/$M167&gt;0,1,0)),0)</f>
        <v>0</v>
      </c>
      <c r="R167" s="67">
        <f t="shared" si="76"/>
        <v>0</v>
      </c>
      <c r="S167" s="67">
        <f t="shared" si="76"/>
        <v>0</v>
      </c>
      <c r="T167" s="67">
        <f t="shared" si="76"/>
        <v>0</v>
      </c>
      <c r="U167" s="67">
        <f t="shared" si="76"/>
        <v>0</v>
      </c>
      <c r="V167" s="63">
        <f t="shared" ref="V167:V201" si="77">Q167*($G167-$H167)</f>
        <v>0</v>
      </c>
      <c r="W167" s="63">
        <f t="shared" ref="W167:W201" si="78">R167*($G167-$H167)-V167</f>
        <v>0</v>
      </c>
      <c r="X167" s="63">
        <f t="shared" ref="X167:X201" si="79">S167*($G167-$H167)-SUM(V167:W167)</f>
        <v>0</v>
      </c>
      <c r="Y167" s="63">
        <f t="shared" ref="Y167:Y201" si="80">T167*($G167-$H167)-SUM(V167:X167)</f>
        <v>0</v>
      </c>
      <c r="Z167" s="63">
        <f t="shared" ref="Z167:Z201" si="81">U167*($G167-$H167)-SUM(V167:Y167)</f>
        <v>0</v>
      </c>
      <c r="AA167" s="114"/>
    </row>
    <row r="168" spans="1:27" s="115" customFormat="1" ht="21" customHeight="1" x14ac:dyDescent="0.25">
      <c r="A168" s="134"/>
      <c r="B168" s="12"/>
      <c r="C168" s="308"/>
      <c r="D168" s="12"/>
      <c r="E168" s="12"/>
      <c r="F168" s="12"/>
      <c r="G168" s="365"/>
      <c r="H168" s="365"/>
      <c r="I168" s="365"/>
      <c r="J168" s="313">
        <f t="shared" si="73"/>
        <v>0</v>
      </c>
      <c r="K168" s="114"/>
      <c r="L168" s="66"/>
      <c r="M168" s="8">
        <f t="shared" si="74"/>
        <v>0</v>
      </c>
      <c r="N168" s="66"/>
      <c r="O168" s="66"/>
      <c r="P168" s="8">
        <f t="shared" si="75"/>
        <v>18</v>
      </c>
      <c r="Q168" s="67">
        <f t="shared" si="76"/>
        <v>0</v>
      </c>
      <c r="R168" s="67">
        <f t="shared" si="76"/>
        <v>0</v>
      </c>
      <c r="S168" s="67">
        <f t="shared" si="76"/>
        <v>0</v>
      </c>
      <c r="T168" s="67">
        <f t="shared" si="76"/>
        <v>0</v>
      </c>
      <c r="U168" s="67">
        <f t="shared" si="76"/>
        <v>0</v>
      </c>
      <c r="V168" s="63">
        <f t="shared" si="77"/>
        <v>0</v>
      </c>
      <c r="W168" s="63">
        <f t="shared" si="78"/>
        <v>0</v>
      </c>
      <c r="X168" s="63">
        <f t="shared" si="79"/>
        <v>0</v>
      </c>
      <c r="Y168" s="63">
        <f t="shared" si="80"/>
        <v>0</v>
      </c>
      <c r="Z168" s="63">
        <f t="shared" si="81"/>
        <v>0</v>
      </c>
      <c r="AA168" s="114"/>
    </row>
    <row r="169" spans="1:27" s="115" customFormat="1" ht="21" customHeight="1" x14ac:dyDescent="0.25">
      <c r="A169" s="134"/>
      <c r="B169" s="12"/>
      <c r="C169" s="308"/>
      <c r="D169" s="12"/>
      <c r="E169" s="12"/>
      <c r="F169" s="12"/>
      <c r="G169" s="365"/>
      <c r="H169" s="365"/>
      <c r="I169" s="365"/>
      <c r="J169" s="313">
        <f t="shared" si="73"/>
        <v>0</v>
      </c>
      <c r="K169" s="114"/>
      <c r="L169" s="66"/>
      <c r="M169" s="8">
        <f t="shared" si="74"/>
        <v>0</v>
      </c>
      <c r="N169" s="66"/>
      <c r="O169" s="66"/>
      <c r="P169" s="8">
        <f t="shared" si="75"/>
        <v>18</v>
      </c>
      <c r="Q169" s="67">
        <f t="shared" si="76"/>
        <v>0</v>
      </c>
      <c r="R169" s="67">
        <f t="shared" si="76"/>
        <v>0</v>
      </c>
      <c r="S169" s="67">
        <f t="shared" si="76"/>
        <v>0</v>
      </c>
      <c r="T169" s="67">
        <f t="shared" si="76"/>
        <v>0</v>
      </c>
      <c r="U169" s="67">
        <f t="shared" si="76"/>
        <v>0</v>
      </c>
      <c r="V169" s="63">
        <f t="shared" si="77"/>
        <v>0</v>
      </c>
      <c r="W169" s="63">
        <f t="shared" si="78"/>
        <v>0</v>
      </c>
      <c r="X169" s="63">
        <f t="shared" si="79"/>
        <v>0</v>
      </c>
      <c r="Y169" s="63">
        <f t="shared" si="80"/>
        <v>0</v>
      </c>
      <c r="Z169" s="63">
        <f t="shared" si="81"/>
        <v>0</v>
      </c>
      <c r="AA169" s="114"/>
    </row>
    <row r="170" spans="1:27" s="115" customFormat="1" ht="21" customHeight="1" x14ac:dyDescent="0.25">
      <c r="A170" s="134"/>
      <c r="B170" s="12"/>
      <c r="C170" s="308"/>
      <c r="D170" s="12"/>
      <c r="E170" s="12"/>
      <c r="F170" s="12"/>
      <c r="G170" s="365"/>
      <c r="H170" s="365"/>
      <c r="I170" s="365"/>
      <c r="J170" s="313">
        <f t="shared" si="73"/>
        <v>0</v>
      </c>
      <c r="K170" s="114"/>
      <c r="L170" s="66"/>
      <c r="M170" s="8">
        <f t="shared" si="74"/>
        <v>0</v>
      </c>
      <c r="N170" s="66"/>
      <c r="O170" s="66"/>
      <c r="P170" s="8">
        <f t="shared" si="75"/>
        <v>18</v>
      </c>
      <c r="Q170" s="67">
        <f t="shared" si="76"/>
        <v>0</v>
      </c>
      <c r="R170" s="67">
        <f t="shared" si="76"/>
        <v>0</v>
      </c>
      <c r="S170" s="67">
        <f t="shared" si="76"/>
        <v>0</v>
      </c>
      <c r="T170" s="67">
        <f t="shared" si="76"/>
        <v>0</v>
      </c>
      <c r="U170" s="67">
        <f t="shared" si="76"/>
        <v>0</v>
      </c>
      <c r="V170" s="63">
        <f t="shared" si="77"/>
        <v>0</v>
      </c>
      <c r="W170" s="63">
        <f t="shared" si="78"/>
        <v>0</v>
      </c>
      <c r="X170" s="63">
        <f t="shared" si="79"/>
        <v>0</v>
      </c>
      <c r="Y170" s="63">
        <f t="shared" si="80"/>
        <v>0</v>
      </c>
      <c r="Z170" s="63">
        <f t="shared" si="81"/>
        <v>0</v>
      </c>
      <c r="AA170" s="114"/>
    </row>
    <row r="171" spans="1:27" s="115" customFormat="1" ht="21" customHeight="1" x14ac:dyDescent="0.25">
      <c r="A171" s="134"/>
      <c r="B171" s="12"/>
      <c r="C171" s="308"/>
      <c r="D171" s="12"/>
      <c r="E171" s="12"/>
      <c r="F171" s="12"/>
      <c r="G171" s="365"/>
      <c r="H171" s="365"/>
      <c r="I171" s="365"/>
      <c r="J171" s="313">
        <f t="shared" si="73"/>
        <v>0</v>
      </c>
      <c r="K171" s="114"/>
      <c r="L171" s="66"/>
      <c r="M171" s="8">
        <f t="shared" si="74"/>
        <v>0</v>
      </c>
      <c r="N171" s="66"/>
      <c r="O171" s="66"/>
      <c r="P171" s="8">
        <f t="shared" si="75"/>
        <v>18</v>
      </c>
      <c r="Q171" s="67">
        <f t="shared" si="76"/>
        <v>0</v>
      </c>
      <c r="R171" s="67">
        <f t="shared" si="76"/>
        <v>0</v>
      </c>
      <c r="S171" s="67">
        <f t="shared" si="76"/>
        <v>0</v>
      </c>
      <c r="T171" s="67">
        <f t="shared" si="76"/>
        <v>0</v>
      </c>
      <c r="U171" s="67">
        <f t="shared" si="76"/>
        <v>0</v>
      </c>
      <c r="V171" s="63">
        <f t="shared" si="77"/>
        <v>0</v>
      </c>
      <c r="W171" s="63">
        <f t="shared" si="78"/>
        <v>0</v>
      </c>
      <c r="X171" s="63">
        <f t="shared" si="79"/>
        <v>0</v>
      </c>
      <c r="Y171" s="63">
        <f t="shared" si="80"/>
        <v>0</v>
      </c>
      <c r="Z171" s="63">
        <f t="shared" si="81"/>
        <v>0</v>
      </c>
      <c r="AA171" s="114"/>
    </row>
    <row r="172" spans="1:27" s="115" customFormat="1" ht="21" customHeight="1" x14ac:dyDescent="0.25">
      <c r="A172" s="134"/>
      <c r="B172" s="12"/>
      <c r="C172" s="308"/>
      <c r="D172" s="12"/>
      <c r="E172" s="12"/>
      <c r="F172" s="12"/>
      <c r="G172" s="365"/>
      <c r="H172" s="365"/>
      <c r="I172" s="365"/>
      <c r="J172" s="313">
        <f t="shared" si="73"/>
        <v>0</v>
      </c>
      <c r="K172" s="114"/>
      <c r="L172" s="66"/>
      <c r="M172" s="8">
        <f t="shared" si="74"/>
        <v>0</v>
      </c>
      <c r="N172" s="66"/>
      <c r="O172" s="66"/>
      <c r="P172" s="8">
        <f t="shared" si="75"/>
        <v>18</v>
      </c>
      <c r="Q172" s="67">
        <f t="shared" si="76"/>
        <v>0</v>
      </c>
      <c r="R172" s="67">
        <f t="shared" si="76"/>
        <v>0</v>
      </c>
      <c r="S172" s="67">
        <f t="shared" si="76"/>
        <v>0</v>
      </c>
      <c r="T172" s="67">
        <f t="shared" si="76"/>
        <v>0</v>
      </c>
      <c r="U172" s="67">
        <f t="shared" si="76"/>
        <v>0</v>
      </c>
      <c r="V172" s="63">
        <f t="shared" si="77"/>
        <v>0</v>
      </c>
      <c r="W172" s="63">
        <f t="shared" si="78"/>
        <v>0</v>
      </c>
      <c r="X172" s="63">
        <f t="shared" si="79"/>
        <v>0</v>
      </c>
      <c r="Y172" s="63">
        <f t="shared" si="80"/>
        <v>0</v>
      </c>
      <c r="Z172" s="63">
        <f t="shared" si="81"/>
        <v>0</v>
      </c>
      <c r="AA172" s="114"/>
    </row>
    <row r="173" spans="1:27" s="115" customFormat="1" ht="21" customHeight="1" x14ac:dyDescent="0.25">
      <c r="A173" s="134"/>
      <c r="B173" s="12"/>
      <c r="C173" s="308"/>
      <c r="D173" s="12"/>
      <c r="E173" s="12"/>
      <c r="F173" s="12"/>
      <c r="G173" s="365"/>
      <c r="H173" s="365"/>
      <c r="I173" s="365"/>
      <c r="J173" s="313">
        <f t="shared" si="73"/>
        <v>0</v>
      </c>
      <c r="L173" s="66"/>
      <c r="M173" s="8">
        <f t="shared" si="74"/>
        <v>0</v>
      </c>
      <c r="N173" s="66"/>
      <c r="O173" s="66"/>
      <c r="P173" s="8">
        <f t="shared" si="75"/>
        <v>18</v>
      </c>
      <c r="Q173" s="67">
        <f t="shared" si="76"/>
        <v>0</v>
      </c>
      <c r="R173" s="67">
        <f t="shared" si="76"/>
        <v>0</v>
      </c>
      <c r="S173" s="67">
        <f t="shared" si="76"/>
        <v>0</v>
      </c>
      <c r="T173" s="67">
        <f t="shared" si="76"/>
        <v>0</v>
      </c>
      <c r="U173" s="67">
        <f t="shared" si="76"/>
        <v>0</v>
      </c>
      <c r="V173" s="63">
        <f t="shared" si="77"/>
        <v>0</v>
      </c>
      <c r="W173" s="63">
        <f t="shared" si="78"/>
        <v>0</v>
      </c>
      <c r="X173" s="63">
        <f t="shared" si="79"/>
        <v>0</v>
      </c>
      <c r="Y173" s="63">
        <f t="shared" si="80"/>
        <v>0</v>
      </c>
      <c r="Z173" s="63">
        <f t="shared" si="81"/>
        <v>0</v>
      </c>
      <c r="AA173" s="114"/>
    </row>
    <row r="174" spans="1:27" s="115" customFormat="1" ht="21" customHeight="1" x14ac:dyDescent="0.25">
      <c r="A174" s="134"/>
      <c r="B174" s="12"/>
      <c r="C174" s="308"/>
      <c r="D174" s="12"/>
      <c r="E174" s="12"/>
      <c r="F174" s="12"/>
      <c r="G174" s="365"/>
      <c r="H174" s="365"/>
      <c r="I174" s="365"/>
      <c r="J174" s="313">
        <f t="shared" si="73"/>
        <v>0</v>
      </c>
      <c r="K174" s="114"/>
      <c r="L174" s="66"/>
      <c r="M174" s="8">
        <f t="shared" si="74"/>
        <v>0</v>
      </c>
      <c r="N174" s="66"/>
      <c r="O174" s="66"/>
      <c r="P174" s="8">
        <f t="shared" si="75"/>
        <v>18</v>
      </c>
      <c r="Q174" s="67">
        <f t="shared" si="76"/>
        <v>0</v>
      </c>
      <c r="R174" s="67">
        <f t="shared" si="76"/>
        <v>0</v>
      </c>
      <c r="S174" s="67">
        <f t="shared" si="76"/>
        <v>0</v>
      </c>
      <c r="T174" s="67">
        <f t="shared" si="76"/>
        <v>0</v>
      </c>
      <c r="U174" s="67">
        <f t="shared" si="76"/>
        <v>0</v>
      </c>
      <c r="V174" s="63">
        <f t="shared" si="77"/>
        <v>0</v>
      </c>
      <c r="W174" s="63">
        <f t="shared" si="78"/>
        <v>0</v>
      </c>
      <c r="X174" s="63">
        <f t="shared" si="79"/>
        <v>0</v>
      </c>
      <c r="Y174" s="63">
        <f t="shared" si="80"/>
        <v>0</v>
      </c>
      <c r="Z174" s="63">
        <f t="shared" si="81"/>
        <v>0</v>
      </c>
      <c r="AA174" s="114"/>
    </row>
    <row r="175" spans="1:27" s="115" customFormat="1" ht="21" customHeight="1" x14ac:dyDescent="0.25">
      <c r="A175" s="145"/>
      <c r="B175" s="12"/>
      <c r="C175" s="308"/>
      <c r="D175" s="12"/>
      <c r="E175" s="12"/>
      <c r="F175" s="12"/>
      <c r="G175" s="365"/>
      <c r="H175" s="365"/>
      <c r="I175" s="365"/>
      <c r="J175" s="313">
        <f t="shared" si="73"/>
        <v>0</v>
      </c>
      <c r="K175" s="114"/>
      <c r="L175" s="66"/>
      <c r="M175" s="8">
        <f t="shared" si="74"/>
        <v>0</v>
      </c>
      <c r="N175" s="66"/>
      <c r="O175" s="66"/>
      <c r="P175" s="8">
        <f t="shared" si="75"/>
        <v>18</v>
      </c>
      <c r="Q175" s="67">
        <f t="shared" si="76"/>
        <v>0</v>
      </c>
      <c r="R175" s="67">
        <f t="shared" si="76"/>
        <v>0</v>
      </c>
      <c r="S175" s="67">
        <f t="shared" si="76"/>
        <v>0</v>
      </c>
      <c r="T175" s="67">
        <f t="shared" si="76"/>
        <v>0</v>
      </c>
      <c r="U175" s="67">
        <f t="shared" si="76"/>
        <v>0</v>
      </c>
      <c r="V175" s="63">
        <f t="shared" si="77"/>
        <v>0</v>
      </c>
      <c r="W175" s="63">
        <f t="shared" si="78"/>
        <v>0</v>
      </c>
      <c r="X175" s="63">
        <f t="shared" si="79"/>
        <v>0</v>
      </c>
      <c r="Y175" s="63">
        <f t="shared" si="80"/>
        <v>0</v>
      </c>
      <c r="Z175" s="63">
        <f t="shared" si="81"/>
        <v>0</v>
      </c>
      <c r="AA175" s="114"/>
    </row>
    <row r="176" spans="1:27" s="115" customFormat="1" ht="21" customHeight="1" x14ac:dyDescent="0.25">
      <c r="A176" s="145"/>
      <c r="B176" s="12"/>
      <c r="C176" s="308"/>
      <c r="D176" s="12"/>
      <c r="E176" s="11"/>
      <c r="F176" s="11"/>
      <c r="G176" s="365"/>
      <c r="H176" s="365"/>
      <c r="I176" s="365"/>
      <c r="J176" s="313">
        <f t="shared" si="73"/>
        <v>0</v>
      </c>
      <c r="K176" s="131"/>
      <c r="L176" s="144"/>
      <c r="M176" s="8">
        <f t="shared" si="74"/>
        <v>0</v>
      </c>
      <c r="N176" s="66"/>
      <c r="O176" s="66"/>
      <c r="P176" s="8">
        <f t="shared" si="75"/>
        <v>18</v>
      </c>
      <c r="Q176" s="67">
        <f t="shared" si="76"/>
        <v>0</v>
      </c>
      <c r="R176" s="67">
        <f t="shared" si="76"/>
        <v>0</v>
      </c>
      <c r="S176" s="67">
        <f t="shared" si="76"/>
        <v>0</v>
      </c>
      <c r="T176" s="67">
        <f t="shared" si="76"/>
        <v>0</v>
      </c>
      <c r="U176" s="67">
        <f t="shared" si="76"/>
        <v>0</v>
      </c>
      <c r="V176" s="63">
        <f t="shared" si="77"/>
        <v>0</v>
      </c>
      <c r="W176" s="63">
        <f t="shared" si="78"/>
        <v>0</v>
      </c>
      <c r="X176" s="63">
        <f t="shared" si="79"/>
        <v>0</v>
      </c>
      <c r="Y176" s="63">
        <f t="shared" si="80"/>
        <v>0</v>
      </c>
      <c r="Z176" s="63">
        <f t="shared" si="81"/>
        <v>0</v>
      </c>
      <c r="AA176" s="131"/>
    </row>
    <row r="177" spans="1:27" s="115" customFormat="1" ht="21" customHeight="1" x14ac:dyDescent="0.25">
      <c r="A177" s="145"/>
      <c r="B177" s="12"/>
      <c r="C177" s="308"/>
      <c r="D177" s="12"/>
      <c r="E177" s="11"/>
      <c r="F177" s="11"/>
      <c r="G177" s="365"/>
      <c r="H177" s="365"/>
      <c r="I177" s="365"/>
      <c r="J177" s="313">
        <f t="shared" si="73"/>
        <v>0</v>
      </c>
      <c r="K177" s="131"/>
      <c r="L177" s="144"/>
      <c r="M177" s="8">
        <f t="shared" si="74"/>
        <v>0</v>
      </c>
      <c r="N177" s="66"/>
      <c r="O177" s="66"/>
      <c r="P177" s="8">
        <f t="shared" si="75"/>
        <v>18</v>
      </c>
      <c r="Q177" s="67">
        <f t="shared" si="76"/>
        <v>0</v>
      </c>
      <c r="R177" s="67">
        <f t="shared" si="76"/>
        <v>0</v>
      </c>
      <c r="S177" s="67">
        <f t="shared" si="76"/>
        <v>0</v>
      </c>
      <c r="T177" s="67">
        <f t="shared" si="76"/>
        <v>0</v>
      </c>
      <c r="U177" s="67">
        <f t="shared" si="76"/>
        <v>0</v>
      </c>
      <c r="V177" s="63">
        <f t="shared" si="77"/>
        <v>0</v>
      </c>
      <c r="W177" s="63">
        <f t="shared" si="78"/>
        <v>0</v>
      </c>
      <c r="X177" s="63">
        <f t="shared" si="79"/>
        <v>0</v>
      </c>
      <c r="Y177" s="63">
        <f t="shared" si="80"/>
        <v>0</v>
      </c>
      <c r="Z177" s="63">
        <f t="shared" si="81"/>
        <v>0</v>
      </c>
      <c r="AA177" s="131"/>
    </row>
    <row r="178" spans="1:27" s="115" customFormat="1" ht="21" customHeight="1" x14ac:dyDescent="0.25">
      <c r="A178" s="145"/>
      <c r="B178" s="12"/>
      <c r="C178" s="308"/>
      <c r="D178" s="12"/>
      <c r="E178" s="11"/>
      <c r="F178" s="11"/>
      <c r="G178" s="365"/>
      <c r="H178" s="365"/>
      <c r="I178" s="365"/>
      <c r="J178" s="313">
        <f t="shared" si="73"/>
        <v>0</v>
      </c>
      <c r="K178" s="131"/>
      <c r="L178" s="144"/>
      <c r="M178" s="8">
        <f t="shared" si="74"/>
        <v>0</v>
      </c>
      <c r="N178" s="66"/>
      <c r="O178" s="66"/>
      <c r="P178" s="8">
        <f t="shared" si="75"/>
        <v>18</v>
      </c>
      <c r="Q178" s="67">
        <f t="shared" si="76"/>
        <v>0</v>
      </c>
      <c r="R178" s="67">
        <f t="shared" si="76"/>
        <v>0</v>
      </c>
      <c r="S178" s="67">
        <f t="shared" si="76"/>
        <v>0</v>
      </c>
      <c r="T178" s="67">
        <f t="shared" si="76"/>
        <v>0</v>
      </c>
      <c r="U178" s="67">
        <f t="shared" si="76"/>
        <v>0</v>
      </c>
      <c r="V178" s="63">
        <f t="shared" si="77"/>
        <v>0</v>
      </c>
      <c r="W178" s="63">
        <f t="shared" si="78"/>
        <v>0</v>
      </c>
      <c r="X178" s="63">
        <f t="shared" si="79"/>
        <v>0</v>
      </c>
      <c r="Y178" s="63">
        <f t="shared" si="80"/>
        <v>0</v>
      </c>
      <c r="Z178" s="63">
        <f t="shared" si="81"/>
        <v>0</v>
      </c>
      <c r="AA178" s="131"/>
    </row>
    <row r="179" spans="1:27" s="115" customFormat="1" ht="21" customHeight="1" x14ac:dyDescent="0.25">
      <c r="A179" s="145"/>
      <c r="B179" s="12"/>
      <c r="C179" s="308"/>
      <c r="D179" s="12"/>
      <c r="E179" s="11"/>
      <c r="F179" s="11"/>
      <c r="G179" s="365"/>
      <c r="H179" s="365"/>
      <c r="I179" s="365"/>
      <c r="J179" s="313">
        <f t="shared" si="73"/>
        <v>0</v>
      </c>
      <c r="K179" s="131"/>
      <c r="L179" s="144"/>
      <c r="M179" s="8">
        <f t="shared" si="74"/>
        <v>0</v>
      </c>
      <c r="N179" s="66"/>
      <c r="O179" s="66"/>
      <c r="P179" s="8">
        <f t="shared" si="75"/>
        <v>18</v>
      </c>
      <c r="Q179" s="67">
        <f t="shared" si="76"/>
        <v>0</v>
      </c>
      <c r="R179" s="67">
        <f t="shared" si="76"/>
        <v>0</v>
      </c>
      <c r="S179" s="67">
        <f t="shared" si="76"/>
        <v>0</v>
      </c>
      <c r="T179" s="67">
        <f t="shared" si="76"/>
        <v>0</v>
      </c>
      <c r="U179" s="67">
        <f t="shared" si="76"/>
        <v>0</v>
      </c>
      <c r="V179" s="63">
        <f t="shared" si="77"/>
        <v>0</v>
      </c>
      <c r="W179" s="63">
        <f t="shared" si="78"/>
        <v>0</v>
      </c>
      <c r="X179" s="63">
        <f t="shared" si="79"/>
        <v>0</v>
      </c>
      <c r="Y179" s="63">
        <f t="shared" si="80"/>
        <v>0</v>
      </c>
      <c r="Z179" s="63">
        <f t="shared" si="81"/>
        <v>0</v>
      </c>
      <c r="AA179" s="131"/>
    </row>
    <row r="180" spans="1:27" s="115" customFormat="1" ht="21" customHeight="1" x14ac:dyDescent="0.25">
      <c r="A180" s="134"/>
      <c r="B180" s="12"/>
      <c r="C180" s="308"/>
      <c r="D180" s="226"/>
      <c r="E180" s="12"/>
      <c r="F180" s="12"/>
      <c r="G180" s="365"/>
      <c r="H180" s="365"/>
      <c r="I180" s="365"/>
      <c r="J180" s="313">
        <f t="shared" si="73"/>
        <v>0</v>
      </c>
      <c r="K180" s="114"/>
      <c r="L180" s="66"/>
      <c r="M180" s="8">
        <f t="shared" si="74"/>
        <v>0</v>
      </c>
      <c r="N180" s="66"/>
      <c r="O180" s="66"/>
      <c r="P180" s="8">
        <f t="shared" si="75"/>
        <v>18</v>
      </c>
      <c r="Q180" s="67">
        <f t="shared" si="76"/>
        <v>0</v>
      </c>
      <c r="R180" s="67">
        <f t="shared" si="76"/>
        <v>0</v>
      </c>
      <c r="S180" s="67">
        <f t="shared" si="76"/>
        <v>0</v>
      </c>
      <c r="T180" s="67">
        <f t="shared" si="76"/>
        <v>0</v>
      </c>
      <c r="U180" s="67">
        <f t="shared" si="76"/>
        <v>0</v>
      </c>
      <c r="V180" s="63">
        <f t="shared" si="77"/>
        <v>0</v>
      </c>
      <c r="W180" s="63">
        <f t="shared" si="78"/>
        <v>0</v>
      </c>
      <c r="X180" s="63">
        <f t="shared" si="79"/>
        <v>0</v>
      </c>
      <c r="Y180" s="63">
        <f t="shared" si="80"/>
        <v>0</v>
      </c>
      <c r="Z180" s="63">
        <f t="shared" si="81"/>
        <v>0</v>
      </c>
      <c r="AA180" s="114"/>
    </row>
    <row r="181" spans="1:27" s="115" customFormat="1" ht="21" customHeight="1" x14ac:dyDescent="0.25">
      <c r="A181" s="134"/>
      <c r="B181" s="12"/>
      <c r="C181" s="308"/>
      <c r="D181" s="12"/>
      <c r="E181" s="12"/>
      <c r="F181" s="12"/>
      <c r="G181" s="365"/>
      <c r="H181" s="365"/>
      <c r="I181" s="365"/>
      <c r="J181" s="313">
        <f t="shared" si="73"/>
        <v>0</v>
      </c>
      <c r="K181" s="114"/>
      <c r="L181" s="66"/>
      <c r="M181" s="8">
        <f t="shared" si="74"/>
        <v>0</v>
      </c>
      <c r="N181" s="66"/>
      <c r="O181" s="66"/>
      <c r="P181" s="8">
        <f t="shared" si="75"/>
        <v>18</v>
      </c>
      <c r="Q181" s="67">
        <f t="shared" si="76"/>
        <v>0</v>
      </c>
      <c r="R181" s="67">
        <f t="shared" si="76"/>
        <v>0</v>
      </c>
      <c r="S181" s="67">
        <f t="shared" si="76"/>
        <v>0</v>
      </c>
      <c r="T181" s="67">
        <f t="shared" si="76"/>
        <v>0</v>
      </c>
      <c r="U181" s="67">
        <f t="shared" si="76"/>
        <v>0</v>
      </c>
      <c r="V181" s="63">
        <f t="shared" si="77"/>
        <v>0</v>
      </c>
      <c r="W181" s="63">
        <f t="shared" si="78"/>
        <v>0</v>
      </c>
      <c r="X181" s="63">
        <f t="shared" si="79"/>
        <v>0</v>
      </c>
      <c r="Y181" s="63">
        <f t="shared" si="80"/>
        <v>0</v>
      </c>
      <c r="Z181" s="63">
        <f t="shared" si="81"/>
        <v>0</v>
      </c>
      <c r="AA181" s="114"/>
    </row>
    <row r="182" spans="1:27" s="115" customFormat="1" ht="21" customHeight="1" x14ac:dyDescent="0.25">
      <c r="A182" s="134"/>
      <c r="B182" s="12"/>
      <c r="C182" s="308"/>
      <c r="D182" s="12"/>
      <c r="E182" s="12"/>
      <c r="F182" s="12"/>
      <c r="G182" s="365"/>
      <c r="H182" s="365"/>
      <c r="I182" s="365"/>
      <c r="J182" s="313">
        <f t="shared" si="73"/>
        <v>0</v>
      </c>
      <c r="K182" s="114"/>
      <c r="L182" s="66"/>
      <c r="M182" s="8">
        <f t="shared" si="74"/>
        <v>0</v>
      </c>
      <c r="N182" s="66"/>
      <c r="O182" s="66"/>
      <c r="P182" s="8">
        <f t="shared" si="75"/>
        <v>18</v>
      </c>
      <c r="Q182" s="67">
        <f t="shared" si="76"/>
        <v>0</v>
      </c>
      <c r="R182" s="67">
        <f t="shared" si="76"/>
        <v>0</v>
      </c>
      <c r="S182" s="67">
        <f t="shared" si="76"/>
        <v>0</v>
      </c>
      <c r="T182" s="67">
        <f t="shared" si="76"/>
        <v>0</v>
      </c>
      <c r="U182" s="67">
        <f t="shared" si="76"/>
        <v>0</v>
      </c>
      <c r="V182" s="63">
        <f t="shared" si="77"/>
        <v>0</v>
      </c>
      <c r="W182" s="63">
        <f t="shared" si="78"/>
        <v>0</v>
      </c>
      <c r="X182" s="63">
        <f t="shared" si="79"/>
        <v>0</v>
      </c>
      <c r="Y182" s="63">
        <f t="shared" si="80"/>
        <v>0</v>
      </c>
      <c r="Z182" s="63">
        <f t="shared" si="81"/>
        <v>0</v>
      </c>
      <c r="AA182" s="114"/>
    </row>
    <row r="183" spans="1:27" ht="21" customHeight="1" x14ac:dyDescent="0.25">
      <c r="A183" s="134"/>
      <c r="B183" s="12"/>
      <c r="C183" s="308"/>
      <c r="D183" s="12"/>
      <c r="E183" s="12"/>
      <c r="F183" s="12"/>
      <c r="G183" s="365"/>
      <c r="H183" s="365"/>
      <c r="I183" s="365"/>
      <c r="J183" s="313">
        <f t="shared" si="73"/>
        <v>0</v>
      </c>
      <c r="L183" s="66"/>
      <c r="M183" s="8">
        <f t="shared" si="74"/>
        <v>0</v>
      </c>
      <c r="N183" s="66"/>
      <c r="O183" s="66"/>
      <c r="P183" s="8">
        <f t="shared" si="75"/>
        <v>18</v>
      </c>
      <c r="Q183" s="67">
        <f t="shared" si="76"/>
        <v>0</v>
      </c>
      <c r="R183" s="67">
        <f t="shared" si="76"/>
        <v>0</v>
      </c>
      <c r="S183" s="67">
        <f t="shared" si="76"/>
        <v>0</v>
      </c>
      <c r="T183" s="67">
        <f t="shared" si="76"/>
        <v>0</v>
      </c>
      <c r="U183" s="67">
        <f t="shared" si="76"/>
        <v>0</v>
      </c>
      <c r="V183" s="63">
        <f t="shared" si="77"/>
        <v>0</v>
      </c>
      <c r="W183" s="63">
        <f t="shared" si="78"/>
        <v>0</v>
      </c>
      <c r="X183" s="63">
        <f t="shared" si="79"/>
        <v>0</v>
      </c>
      <c r="Y183" s="63">
        <f t="shared" si="80"/>
        <v>0</v>
      </c>
      <c r="Z183" s="63">
        <f t="shared" si="81"/>
        <v>0</v>
      </c>
    </row>
    <row r="184" spans="1:27" ht="21" customHeight="1" x14ac:dyDescent="0.25">
      <c r="A184" s="134"/>
      <c r="B184" s="12"/>
      <c r="C184" s="308"/>
      <c r="D184" s="12"/>
      <c r="E184" s="12"/>
      <c r="F184" s="12"/>
      <c r="G184" s="365"/>
      <c r="H184" s="365"/>
      <c r="I184" s="365"/>
      <c r="J184" s="313">
        <f t="shared" si="73"/>
        <v>0</v>
      </c>
      <c r="L184" s="66"/>
      <c r="M184" s="8">
        <f t="shared" si="74"/>
        <v>0</v>
      </c>
      <c r="N184" s="66"/>
      <c r="O184" s="66"/>
      <c r="P184" s="8">
        <f t="shared" si="75"/>
        <v>18</v>
      </c>
      <c r="Q184" s="67">
        <f t="shared" si="76"/>
        <v>0</v>
      </c>
      <c r="R184" s="67">
        <f t="shared" si="76"/>
        <v>0</v>
      </c>
      <c r="S184" s="67">
        <f t="shared" si="76"/>
        <v>0</v>
      </c>
      <c r="T184" s="67">
        <f t="shared" si="76"/>
        <v>0</v>
      </c>
      <c r="U184" s="67">
        <f t="shared" si="76"/>
        <v>0</v>
      </c>
      <c r="V184" s="63">
        <f t="shared" si="77"/>
        <v>0</v>
      </c>
      <c r="W184" s="63">
        <f t="shared" si="78"/>
        <v>0</v>
      </c>
      <c r="X184" s="63">
        <f t="shared" si="79"/>
        <v>0</v>
      </c>
      <c r="Y184" s="63">
        <f t="shared" si="80"/>
        <v>0</v>
      </c>
      <c r="Z184" s="63">
        <f t="shared" si="81"/>
        <v>0</v>
      </c>
    </row>
    <row r="185" spans="1:27" ht="21" customHeight="1" x14ac:dyDescent="0.25">
      <c r="A185" s="134"/>
      <c r="B185" s="12"/>
      <c r="C185" s="308"/>
      <c r="D185" s="12"/>
      <c r="E185" s="12"/>
      <c r="F185" s="12"/>
      <c r="G185" s="365"/>
      <c r="H185" s="365"/>
      <c r="I185" s="365"/>
      <c r="J185" s="313">
        <f t="shared" si="73"/>
        <v>0</v>
      </c>
      <c r="L185" s="66"/>
      <c r="M185" s="8">
        <f t="shared" si="74"/>
        <v>0</v>
      </c>
      <c r="N185" s="66"/>
      <c r="O185" s="66"/>
      <c r="P185" s="8">
        <f t="shared" si="75"/>
        <v>18</v>
      </c>
      <c r="Q185" s="67">
        <f t="shared" si="76"/>
        <v>0</v>
      </c>
      <c r="R185" s="67">
        <f t="shared" si="76"/>
        <v>0</v>
      </c>
      <c r="S185" s="67">
        <f t="shared" si="76"/>
        <v>0</v>
      </c>
      <c r="T185" s="67">
        <f t="shared" si="76"/>
        <v>0</v>
      </c>
      <c r="U185" s="67">
        <f t="shared" si="76"/>
        <v>0</v>
      </c>
      <c r="V185" s="63">
        <f t="shared" si="77"/>
        <v>0</v>
      </c>
      <c r="W185" s="63">
        <f t="shared" si="78"/>
        <v>0</v>
      </c>
      <c r="X185" s="63">
        <f t="shared" si="79"/>
        <v>0</v>
      </c>
      <c r="Y185" s="63">
        <f t="shared" si="80"/>
        <v>0</v>
      </c>
      <c r="Z185" s="63">
        <f t="shared" si="81"/>
        <v>0</v>
      </c>
    </row>
    <row r="186" spans="1:27" ht="21" customHeight="1" x14ac:dyDescent="0.25">
      <c r="A186" s="134"/>
      <c r="B186" s="12"/>
      <c r="C186" s="308"/>
      <c r="D186" s="12"/>
      <c r="E186" s="12"/>
      <c r="F186" s="12"/>
      <c r="G186" s="365"/>
      <c r="H186" s="365"/>
      <c r="I186" s="365"/>
      <c r="J186" s="313">
        <f t="shared" si="73"/>
        <v>0</v>
      </c>
      <c r="L186" s="66"/>
      <c r="M186" s="8">
        <f t="shared" si="74"/>
        <v>0</v>
      </c>
      <c r="N186" s="66"/>
      <c r="O186" s="66"/>
      <c r="P186" s="8">
        <f t="shared" si="75"/>
        <v>18</v>
      </c>
      <c r="Q186" s="67">
        <f t="shared" si="76"/>
        <v>0</v>
      </c>
      <c r="R186" s="67">
        <f t="shared" si="76"/>
        <v>0</v>
      </c>
      <c r="S186" s="67">
        <f t="shared" si="76"/>
        <v>0</v>
      </c>
      <c r="T186" s="67">
        <f t="shared" si="76"/>
        <v>0</v>
      </c>
      <c r="U186" s="67">
        <f t="shared" si="76"/>
        <v>0</v>
      </c>
      <c r="V186" s="63">
        <f t="shared" si="77"/>
        <v>0</v>
      </c>
      <c r="W186" s="63">
        <f t="shared" si="78"/>
        <v>0</v>
      </c>
      <c r="X186" s="63">
        <f t="shared" si="79"/>
        <v>0</v>
      </c>
      <c r="Y186" s="63">
        <f t="shared" si="80"/>
        <v>0</v>
      </c>
      <c r="Z186" s="63">
        <f t="shared" si="81"/>
        <v>0</v>
      </c>
    </row>
    <row r="187" spans="1:27" ht="21" customHeight="1" x14ac:dyDescent="0.25">
      <c r="A187" s="134"/>
      <c r="B187" s="12"/>
      <c r="C187" s="308"/>
      <c r="D187" s="12"/>
      <c r="E187" s="12"/>
      <c r="F187" s="12"/>
      <c r="G187" s="365"/>
      <c r="H187" s="365"/>
      <c r="I187" s="365"/>
      <c r="J187" s="313">
        <f t="shared" si="73"/>
        <v>0</v>
      </c>
      <c r="L187" s="66"/>
      <c r="M187" s="8">
        <f t="shared" si="74"/>
        <v>0</v>
      </c>
      <c r="N187" s="66"/>
      <c r="O187" s="66"/>
      <c r="P187" s="8">
        <f t="shared" si="75"/>
        <v>18</v>
      </c>
      <c r="Q187" s="67">
        <f t="shared" si="76"/>
        <v>0</v>
      </c>
      <c r="R187" s="67">
        <f t="shared" si="76"/>
        <v>0</v>
      </c>
      <c r="S187" s="67">
        <f t="shared" si="76"/>
        <v>0</v>
      </c>
      <c r="T187" s="67">
        <f t="shared" si="76"/>
        <v>0</v>
      </c>
      <c r="U187" s="67">
        <f t="shared" si="76"/>
        <v>0</v>
      </c>
      <c r="V187" s="63">
        <f t="shared" si="77"/>
        <v>0</v>
      </c>
      <c r="W187" s="63">
        <f t="shared" si="78"/>
        <v>0</v>
      </c>
      <c r="X187" s="63">
        <f t="shared" si="79"/>
        <v>0</v>
      </c>
      <c r="Y187" s="63">
        <f t="shared" si="80"/>
        <v>0</v>
      </c>
      <c r="Z187" s="63">
        <f t="shared" si="81"/>
        <v>0</v>
      </c>
    </row>
    <row r="188" spans="1:27" ht="21" customHeight="1" x14ac:dyDescent="0.25">
      <c r="A188" s="134"/>
      <c r="B188" s="12"/>
      <c r="C188" s="308"/>
      <c r="D188" s="12"/>
      <c r="E188" s="12"/>
      <c r="F188" s="12"/>
      <c r="G188" s="365"/>
      <c r="H188" s="365"/>
      <c r="I188" s="365"/>
      <c r="J188" s="313">
        <f t="shared" si="73"/>
        <v>0</v>
      </c>
      <c r="L188" s="66"/>
      <c r="M188" s="8">
        <f t="shared" si="74"/>
        <v>0</v>
      </c>
      <c r="N188" s="66"/>
      <c r="O188" s="66"/>
      <c r="P188" s="8">
        <f t="shared" si="75"/>
        <v>18</v>
      </c>
      <c r="Q188" s="67">
        <f t="shared" si="76"/>
        <v>0</v>
      </c>
      <c r="R188" s="67">
        <f t="shared" si="76"/>
        <v>0</v>
      </c>
      <c r="S188" s="67">
        <f t="shared" si="76"/>
        <v>0</v>
      </c>
      <c r="T188" s="67">
        <f t="shared" si="76"/>
        <v>0</v>
      </c>
      <c r="U188" s="67">
        <f t="shared" si="76"/>
        <v>0</v>
      </c>
      <c r="V188" s="63">
        <f t="shared" si="77"/>
        <v>0</v>
      </c>
      <c r="W188" s="63">
        <f t="shared" si="78"/>
        <v>0</v>
      </c>
      <c r="X188" s="63">
        <f t="shared" si="79"/>
        <v>0</v>
      </c>
      <c r="Y188" s="63">
        <f t="shared" si="80"/>
        <v>0</v>
      </c>
      <c r="Z188" s="63">
        <f t="shared" si="81"/>
        <v>0</v>
      </c>
    </row>
    <row r="189" spans="1:27" s="143" customFormat="1" ht="21" customHeight="1" x14ac:dyDescent="0.25">
      <c r="A189" s="146"/>
      <c r="B189" s="12"/>
      <c r="C189" s="308"/>
      <c r="D189" s="12"/>
      <c r="E189" s="12"/>
      <c r="F189" s="12"/>
      <c r="G189" s="365"/>
      <c r="H189" s="365"/>
      <c r="I189" s="365"/>
      <c r="J189" s="313">
        <f t="shared" si="73"/>
        <v>0</v>
      </c>
      <c r="K189" s="142"/>
      <c r="L189" s="144"/>
      <c r="M189" s="8">
        <f t="shared" si="74"/>
        <v>0</v>
      </c>
      <c r="N189" s="66"/>
      <c r="O189" s="66"/>
      <c r="P189" s="8">
        <f t="shared" si="75"/>
        <v>18</v>
      </c>
      <c r="Q189" s="67">
        <f t="shared" si="76"/>
        <v>0</v>
      </c>
      <c r="R189" s="67">
        <f t="shared" si="76"/>
        <v>0</v>
      </c>
      <c r="S189" s="67">
        <f t="shared" si="76"/>
        <v>0</v>
      </c>
      <c r="T189" s="67">
        <f t="shared" si="76"/>
        <v>0</v>
      </c>
      <c r="U189" s="67">
        <f t="shared" si="76"/>
        <v>0</v>
      </c>
      <c r="V189" s="63">
        <f t="shared" si="77"/>
        <v>0</v>
      </c>
      <c r="W189" s="63">
        <f t="shared" si="78"/>
        <v>0</v>
      </c>
      <c r="X189" s="63">
        <f t="shared" si="79"/>
        <v>0</v>
      </c>
      <c r="Y189" s="63">
        <f t="shared" si="80"/>
        <v>0</v>
      </c>
      <c r="Z189" s="63">
        <f t="shared" si="81"/>
        <v>0</v>
      </c>
      <c r="AA189" s="142"/>
    </row>
    <row r="190" spans="1:27" s="115" customFormat="1" ht="21" customHeight="1" x14ac:dyDescent="0.25">
      <c r="A190" s="145"/>
      <c r="B190" s="12"/>
      <c r="C190" s="308"/>
      <c r="D190" s="12"/>
      <c r="E190" s="12"/>
      <c r="F190" s="12"/>
      <c r="G190" s="365"/>
      <c r="H190" s="365"/>
      <c r="I190" s="365"/>
      <c r="J190" s="313">
        <f t="shared" si="73"/>
        <v>0</v>
      </c>
      <c r="K190" s="131"/>
      <c r="L190" s="144"/>
      <c r="M190" s="8">
        <f t="shared" si="74"/>
        <v>0</v>
      </c>
      <c r="N190" s="66"/>
      <c r="O190" s="66"/>
      <c r="P190" s="8">
        <f t="shared" si="75"/>
        <v>18</v>
      </c>
      <c r="Q190" s="67">
        <f t="shared" si="76"/>
        <v>0</v>
      </c>
      <c r="R190" s="67">
        <f t="shared" si="76"/>
        <v>0</v>
      </c>
      <c r="S190" s="67">
        <f t="shared" si="76"/>
        <v>0</v>
      </c>
      <c r="T190" s="67">
        <f t="shared" si="76"/>
        <v>0</v>
      </c>
      <c r="U190" s="67">
        <f t="shared" si="76"/>
        <v>0</v>
      </c>
      <c r="V190" s="63">
        <f t="shared" si="77"/>
        <v>0</v>
      </c>
      <c r="W190" s="63">
        <f t="shared" si="78"/>
        <v>0</v>
      </c>
      <c r="X190" s="63">
        <f t="shared" si="79"/>
        <v>0</v>
      </c>
      <c r="Y190" s="63">
        <f t="shared" si="80"/>
        <v>0</v>
      </c>
      <c r="Z190" s="63">
        <f t="shared" si="81"/>
        <v>0</v>
      </c>
      <c r="AA190" s="131"/>
    </row>
    <row r="191" spans="1:27" s="115" customFormat="1" ht="21" customHeight="1" x14ac:dyDescent="0.25">
      <c r="A191" s="145"/>
      <c r="B191" s="12"/>
      <c r="C191" s="308"/>
      <c r="D191" s="12"/>
      <c r="E191" s="12"/>
      <c r="F191" s="12"/>
      <c r="G191" s="365"/>
      <c r="H191" s="365"/>
      <c r="I191" s="365"/>
      <c r="J191" s="313">
        <f t="shared" si="73"/>
        <v>0</v>
      </c>
      <c r="K191" s="131"/>
      <c r="L191" s="144"/>
      <c r="M191" s="8">
        <f t="shared" si="74"/>
        <v>0</v>
      </c>
      <c r="N191" s="66"/>
      <c r="O191" s="66"/>
      <c r="P191" s="8">
        <f t="shared" si="75"/>
        <v>18</v>
      </c>
      <c r="Q191" s="67">
        <f t="shared" si="76"/>
        <v>0</v>
      </c>
      <c r="R191" s="67">
        <f t="shared" si="76"/>
        <v>0</v>
      </c>
      <c r="S191" s="67">
        <f t="shared" si="76"/>
        <v>0</v>
      </c>
      <c r="T191" s="67">
        <f t="shared" si="76"/>
        <v>0</v>
      </c>
      <c r="U191" s="67">
        <f t="shared" si="76"/>
        <v>0</v>
      </c>
      <c r="V191" s="63">
        <f t="shared" si="77"/>
        <v>0</v>
      </c>
      <c r="W191" s="63">
        <f t="shared" si="78"/>
        <v>0</v>
      </c>
      <c r="X191" s="63">
        <f t="shared" si="79"/>
        <v>0</v>
      </c>
      <c r="Y191" s="63">
        <f t="shared" si="80"/>
        <v>0</v>
      </c>
      <c r="Z191" s="63">
        <f t="shared" si="81"/>
        <v>0</v>
      </c>
      <c r="AA191" s="131"/>
    </row>
    <row r="192" spans="1:27" s="115" customFormat="1" ht="21" customHeight="1" x14ac:dyDescent="0.25">
      <c r="A192" s="145"/>
      <c r="B192" s="12"/>
      <c r="C192" s="308"/>
      <c r="D192" s="12"/>
      <c r="E192" s="12"/>
      <c r="F192" s="12"/>
      <c r="G192" s="365"/>
      <c r="H192" s="365"/>
      <c r="I192" s="365"/>
      <c r="J192" s="313">
        <f t="shared" si="73"/>
        <v>0</v>
      </c>
      <c r="K192" s="131"/>
      <c r="L192" s="144"/>
      <c r="M192" s="8">
        <f t="shared" si="74"/>
        <v>0</v>
      </c>
      <c r="N192" s="66"/>
      <c r="O192" s="66"/>
      <c r="P192" s="8">
        <f t="shared" si="75"/>
        <v>18</v>
      </c>
      <c r="Q192" s="67">
        <f t="shared" si="76"/>
        <v>0</v>
      </c>
      <c r="R192" s="67">
        <f t="shared" si="76"/>
        <v>0</v>
      </c>
      <c r="S192" s="67">
        <f t="shared" si="76"/>
        <v>0</v>
      </c>
      <c r="T192" s="67">
        <f t="shared" si="76"/>
        <v>0</v>
      </c>
      <c r="U192" s="67">
        <f t="shared" si="76"/>
        <v>0</v>
      </c>
      <c r="V192" s="63">
        <f t="shared" si="77"/>
        <v>0</v>
      </c>
      <c r="W192" s="63">
        <f t="shared" si="78"/>
        <v>0</v>
      </c>
      <c r="X192" s="63">
        <f t="shared" si="79"/>
        <v>0</v>
      </c>
      <c r="Y192" s="63">
        <f t="shared" si="80"/>
        <v>0</v>
      </c>
      <c r="Z192" s="63">
        <f t="shared" si="81"/>
        <v>0</v>
      </c>
      <c r="AA192" s="131"/>
    </row>
    <row r="193" spans="1:27" s="130" customFormat="1" ht="21" customHeight="1" x14ac:dyDescent="0.25">
      <c r="A193" s="145"/>
      <c r="B193" s="12"/>
      <c r="C193" s="308"/>
      <c r="D193" s="12"/>
      <c r="E193" s="12"/>
      <c r="F193" s="12"/>
      <c r="G193" s="365"/>
      <c r="H193" s="365"/>
      <c r="I193" s="365"/>
      <c r="J193" s="313">
        <f t="shared" si="73"/>
        <v>0</v>
      </c>
      <c r="K193" s="129"/>
      <c r="L193" s="144"/>
      <c r="M193" s="8">
        <f t="shared" si="74"/>
        <v>0</v>
      </c>
      <c r="N193" s="66"/>
      <c r="O193" s="66"/>
      <c r="P193" s="8">
        <f t="shared" si="75"/>
        <v>18</v>
      </c>
      <c r="Q193" s="67">
        <f t="shared" si="76"/>
        <v>0</v>
      </c>
      <c r="R193" s="67">
        <f t="shared" si="76"/>
        <v>0</v>
      </c>
      <c r="S193" s="67">
        <f t="shared" si="76"/>
        <v>0</v>
      </c>
      <c r="T193" s="67">
        <f t="shared" si="76"/>
        <v>0</v>
      </c>
      <c r="U193" s="67">
        <f t="shared" si="76"/>
        <v>0</v>
      </c>
      <c r="V193" s="63">
        <f t="shared" si="77"/>
        <v>0</v>
      </c>
      <c r="W193" s="63">
        <f t="shared" si="78"/>
        <v>0</v>
      </c>
      <c r="X193" s="63">
        <f t="shared" si="79"/>
        <v>0</v>
      </c>
      <c r="Y193" s="63">
        <f t="shared" si="80"/>
        <v>0</v>
      </c>
      <c r="Z193" s="63">
        <f t="shared" si="81"/>
        <v>0</v>
      </c>
      <c r="AA193" s="129"/>
    </row>
    <row r="194" spans="1:27" ht="21" customHeight="1" x14ac:dyDescent="0.25">
      <c r="A194" s="134"/>
      <c r="B194" s="12"/>
      <c r="C194" s="308"/>
      <c r="D194" s="226"/>
      <c r="E194" s="12"/>
      <c r="F194" s="12"/>
      <c r="G194" s="365"/>
      <c r="H194" s="365"/>
      <c r="I194" s="365"/>
      <c r="J194" s="313">
        <f t="shared" si="73"/>
        <v>0</v>
      </c>
      <c r="L194" s="66"/>
      <c r="M194" s="8">
        <f t="shared" si="74"/>
        <v>0</v>
      </c>
      <c r="N194" s="66"/>
      <c r="O194" s="66"/>
      <c r="P194" s="8">
        <f t="shared" si="75"/>
        <v>18</v>
      </c>
      <c r="Q194" s="67">
        <f t="shared" si="76"/>
        <v>0</v>
      </c>
      <c r="R194" s="67">
        <f t="shared" si="76"/>
        <v>0</v>
      </c>
      <c r="S194" s="67">
        <f t="shared" si="76"/>
        <v>0</v>
      </c>
      <c r="T194" s="67">
        <f t="shared" si="76"/>
        <v>0</v>
      </c>
      <c r="U194" s="67">
        <f t="shared" si="76"/>
        <v>0</v>
      </c>
      <c r="V194" s="63">
        <f t="shared" si="77"/>
        <v>0</v>
      </c>
      <c r="W194" s="63">
        <f t="shared" si="78"/>
        <v>0</v>
      </c>
      <c r="X194" s="63">
        <f t="shared" si="79"/>
        <v>0</v>
      </c>
      <c r="Y194" s="63">
        <f t="shared" si="80"/>
        <v>0</v>
      </c>
      <c r="Z194" s="63">
        <f t="shared" si="81"/>
        <v>0</v>
      </c>
    </row>
    <row r="195" spans="1:27" ht="21" customHeight="1" x14ac:dyDescent="0.25">
      <c r="A195" s="134"/>
      <c r="B195" s="12"/>
      <c r="C195" s="308"/>
      <c r="D195" s="12"/>
      <c r="E195" s="12"/>
      <c r="F195" s="12"/>
      <c r="G195" s="365"/>
      <c r="H195" s="365"/>
      <c r="I195" s="365"/>
      <c r="J195" s="313">
        <f t="shared" si="73"/>
        <v>0</v>
      </c>
      <c r="L195" s="66"/>
      <c r="M195" s="8">
        <f t="shared" si="74"/>
        <v>0</v>
      </c>
      <c r="N195" s="66"/>
      <c r="O195" s="66"/>
      <c r="P195" s="8">
        <f t="shared" si="75"/>
        <v>18</v>
      </c>
      <c r="Q195" s="67">
        <f t="shared" si="76"/>
        <v>0</v>
      </c>
      <c r="R195" s="67">
        <f t="shared" si="76"/>
        <v>0</v>
      </c>
      <c r="S195" s="67">
        <f t="shared" si="76"/>
        <v>0</v>
      </c>
      <c r="T195" s="67">
        <f t="shared" si="76"/>
        <v>0</v>
      </c>
      <c r="U195" s="67">
        <f t="shared" si="76"/>
        <v>0</v>
      </c>
      <c r="V195" s="63">
        <f t="shared" si="77"/>
        <v>0</v>
      </c>
      <c r="W195" s="63">
        <f t="shared" si="78"/>
        <v>0</v>
      </c>
      <c r="X195" s="63">
        <f t="shared" si="79"/>
        <v>0</v>
      </c>
      <c r="Y195" s="63">
        <f t="shared" si="80"/>
        <v>0</v>
      </c>
      <c r="Z195" s="63">
        <f t="shared" si="81"/>
        <v>0</v>
      </c>
    </row>
    <row r="196" spans="1:27" s="143" customFormat="1" ht="21" customHeight="1" x14ac:dyDescent="0.25">
      <c r="A196" s="146"/>
      <c r="B196" s="12"/>
      <c r="C196" s="308"/>
      <c r="D196" s="12"/>
      <c r="E196" s="11"/>
      <c r="F196" s="11"/>
      <c r="G196" s="365"/>
      <c r="H196" s="365"/>
      <c r="I196" s="365"/>
      <c r="J196" s="313">
        <f t="shared" si="73"/>
        <v>0</v>
      </c>
      <c r="K196" s="142"/>
      <c r="L196" s="144"/>
      <c r="M196" s="8">
        <f t="shared" si="74"/>
        <v>0</v>
      </c>
      <c r="N196" s="66"/>
      <c r="O196" s="66"/>
      <c r="P196" s="8">
        <f t="shared" si="75"/>
        <v>18</v>
      </c>
      <c r="Q196" s="67">
        <f t="shared" si="76"/>
        <v>0</v>
      </c>
      <c r="R196" s="67">
        <f t="shared" si="76"/>
        <v>0</v>
      </c>
      <c r="S196" s="67">
        <f t="shared" si="76"/>
        <v>0</v>
      </c>
      <c r="T196" s="67">
        <f t="shared" si="76"/>
        <v>0</v>
      </c>
      <c r="U196" s="67">
        <f t="shared" si="76"/>
        <v>0</v>
      </c>
      <c r="V196" s="63">
        <f t="shared" si="77"/>
        <v>0</v>
      </c>
      <c r="W196" s="63">
        <f t="shared" si="78"/>
        <v>0</v>
      </c>
      <c r="X196" s="63">
        <f t="shared" si="79"/>
        <v>0</v>
      </c>
      <c r="Y196" s="63">
        <f t="shared" si="80"/>
        <v>0</v>
      </c>
      <c r="Z196" s="63">
        <f t="shared" si="81"/>
        <v>0</v>
      </c>
      <c r="AA196" s="142"/>
    </row>
    <row r="197" spans="1:27" s="130" customFormat="1" ht="21" customHeight="1" x14ac:dyDescent="0.25">
      <c r="A197" s="145"/>
      <c r="B197" s="12"/>
      <c r="C197" s="308"/>
      <c r="D197" s="12"/>
      <c r="E197" s="11"/>
      <c r="F197" s="11"/>
      <c r="G197" s="365"/>
      <c r="H197" s="365"/>
      <c r="I197" s="365"/>
      <c r="J197" s="313">
        <f t="shared" si="73"/>
        <v>0</v>
      </c>
      <c r="K197" s="129"/>
      <c r="L197" s="144"/>
      <c r="M197" s="8">
        <f t="shared" si="74"/>
        <v>0</v>
      </c>
      <c r="N197" s="66"/>
      <c r="O197" s="66"/>
      <c r="P197" s="8">
        <f t="shared" si="75"/>
        <v>18</v>
      </c>
      <c r="Q197" s="67">
        <f t="shared" si="76"/>
        <v>0</v>
      </c>
      <c r="R197" s="67">
        <f t="shared" si="76"/>
        <v>0</v>
      </c>
      <c r="S197" s="67">
        <f t="shared" si="76"/>
        <v>0</v>
      </c>
      <c r="T197" s="67">
        <f t="shared" si="76"/>
        <v>0</v>
      </c>
      <c r="U197" s="67">
        <f t="shared" si="76"/>
        <v>0</v>
      </c>
      <c r="V197" s="63">
        <f t="shared" si="77"/>
        <v>0</v>
      </c>
      <c r="W197" s="63">
        <f t="shared" si="78"/>
        <v>0</v>
      </c>
      <c r="X197" s="63">
        <f t="shared" si="79"/>
        <v>0</v>
      </c>
      <c r="Y197" s="63">
        <f t="shared" si="80"/>
        <v>0</v>
      </c>
      <c r="Z197" s="63">
        <f t="shared" si="81"/>
        <v>0</v>
      </c>
      <c r="AA197" s="129"/>
    </row>
    <row r="198" spans="1:27" s="130" customFormat="1" ht="21" customHeight="1" x14ac:dyDescent="0.25">
      <c r="A198" s="145"/>
      <c r="B198" s="12"/>
      <c r="C198" s="308"/>
      <c r="D198" s="12"/>
      <c r="E198" s="11"/>
      <c r="F198" s="11"/>
      <c r="G198" s="365"/>
      <c r="H198" s="365"/>
      <c r="I198" s="365"/>
      <c r="J198" s="313">
        <f t="shared" si="73"/>
        <v>0</v>
      </c>
      <c r="K198" s="129"/>
      <c r="L198" s="144"/>
      <c r="M198" s="8">
        <f t="shared" si="74"/>
        <v>0</v>
      </c>
      <c r="N198" s="66"/>
      <c r="O198" s="66"/>
      <c r="P198" s="8">
        <f t="shared" si="75"/>
        <v>18</v>
      </c>
      <c r="Q198" s="67">
        <f t="shared" si="76"/>
        <v>0</v>
      </c>
      <c r="R198" s="67">
        <f t="shared" si="76"/>
        <v>0</v>
      </c>
      <c r="S198" s="67">
        <f t="shared" si="76"/>
        <v>0</v>
      </c>
      <c r="T198" s="67">
        <f t="shared" si="76"/>
        <v>0</v>
      </c>
      <c r="U198" s="67">
        <f t="shared" si="76"/>
        <v>0</v>
      </c>
      <c r="V198" s="63">
        <f t="shared" si="77"/>
        <v>0</v>
      </c>
      <c r="W198" s="63">
        <f t="shared" si="78"/>
        <v>0</v>
      </c>
      <c r="X198" s="63">
        <f t="shared" si="79"/>
        <v>0</v>
      </c>
      <c r="Y198" s="63">
        <f t="shared" si="80"/>
        <v>0</v>
      </c>
      <c r="Z198" s="63">
        <f t="shared" si="81"/>
        <v>0</v>
      </c>
      <c r="AA198" s="129"/>
    </row>
    <row r="199" spans="1:27" s="130" customFormat="1" ht="21" customHeight="1" x14ac:dyDescent="0.25">
      <c r="A199" s="145"/>
      <c r="B199" s="12"/>
      <c r="C199" s="308"/>
      <c r="D199" s="12"/>
      <c r="E199" s="11"/>
      <c r="F199" s="11"/>
      <c r="G199" s="365"/>
      <c r="H199" s="365"/>
      <c r="I199" s="365"/>
      <c r="J199" s="313">
        <f t="shared" si="73"/>
        <v>0</v>
      </c>
      <c r="K199" s="129"/>
      <c r="L199" s="144"/>
      <c r="M199" s="8">
        <f t="shared" si="74"/>
        <v>0</v>
      </c>
      <c r="N199" s="66"/>
      <c r="O199" s="66"/>
      <c r="P199" s="8">
        <f t="shared" si="75"/>
        <v>18</v>
      </c>
      <c r="Q199" s="67">
        <f t="shared" si="76"/>
        <v>0</v>
      </c>
      <c r="R199" s="67">
        <f t="shared" si="76"/>
        <v>0</v>
      </c>
      <c r="S199" s="67">
        <f t="shared" si="76"/>
        <v>0</v>
      </c>
      <c r="T199" s="67">
        <f t="shared" si="76"/>
        <v>0</v>
      </c>
      <c r="U199" s="67">
        <f t="shared" si="76"/>
        <v>0</v>
      </c>
      <c r="V199" s="63">
        <f t="shared" si="77"/>
        <v>0</v>
      </c>
      <c r="W199" s="63">
        <f t="shared" si="78"/>
        <v>0</v>
      </c>
      <c r="X199" s="63">
        <f t="shared" si="79"/>
        <v>0</v>
      </c>
      <c r="Y199" s="63">
        <f t="shared" si="80"/>
        <v>0</v>
      </c>
      <c r="Z199" s="63">
        <f t="shared" si="81"/>
        <v>0</v>
      </c>
      <c r="AA199" s="129"/>
    </row>
    <row r="200" spans="1:27" s="115" customFormat="1" ht="21" customHeight="1" x14ac:dyDescent="0.25">
      <c r="A200" s="145"/>
      <c r="B200" s="12"/>
      <c r="C200" s="308"/>
      <c r="D200" s="12"/>
      <c r="E200" s="11"/>
      <c r="F200" s="11"/>
      <c r="G200" s="365"/>
      <c r="H200" s="365"/>
      <c r="I200" s="365"/>
      <c r="J200" s="313">
        <f t="shared" si="73"/>
        <v>0</v>
      </c>
      <c r="K200" s="131"/>
      <c r="L200" s="60"/>
      <c r="M200" s="8">
        <f t="shared" si="74"/>
        <v>0</v>
      </c>
      <c r="N200" s="66"/>
      <c r="O200" s="66"/>
      <c r="P200" s="8">
        <f t="shared" si="75"/>
        <v>18</v>
      </c>
      <c r="Q200" s="67">
        <f t="shared" si="76"/>
        <v>0</v>
      </c>
      <c r="R200" s="67">
        <f t="shared" si="76"/>
        <v>0</v>
      </c>
      <c r="S200" s="67">
        <f t="shared" si="76"/>
        <v>0</v>
      </c>
      <c r="T200" s="67">
        <f t="shared" si="76"/>
        <v>0</v>
      </c>
      <c r="U200" s="67">
        <f t="shared" si="76"/>
        <v>0</v>
      </c>
      <c r="V200" s="63">
        <f t="shared" si="77"/>
        <v>0</v>
      </c>
      <c r="W200" s="63">
        <f t="shared" si="78"/>
        <v>0</v>
      </c>
      <c r="X200" s="63">
        <f t="shared" si="79"/>
        <v>0</v>
      </c>
      <c r="Y200" s="63">
        <f t="shared" si="80"/>
        <v>0</v>
      </c>
      <c r="Z200" s="63">
        <f t="shared" si="81"/>
        <v>0</v>
      </c>
      <c r="AA200" s="131"/>
    </row>
    <row r="201" spans="1:27" ht="21" customHeight="1" x14ac:dyDescent="0.25">
      <c r="A201" s="134"/>
      <c r="B201" s="12"/>
      <c r="C201" s="308"/>
      <c r="D201" s="226"/>
      <c r="E201" s="12"/>
      <c r="F201" s="12"/>
      <c r="G201" s="365"/>
      <c r="H201" s="365"/>
      <c r="I201" s="365"/>
      <c r="J201" s="313">
        <f t="shared" si="73"/>
        <v>0</v>
      </c>
      <c r="L201" s="66"/>
      <c r="M201" s="8">
        <f t="shared" si="74"/>
        <v>0</v>
      </c>
      <c r="N201" s="66"/>
      <c r="O201" s="66"/>
      <c r="P201" s="8">
        <f t="shared" si="75"/>
        <v>18</v>
      </c>
      <c r="Q201" s="67">
        <f t="shared" si="76"/>
        <v>0</v>
      </c>
      <c r="R201" s="67">
        <f t="shared" si="76"/>
        <v>0</v>
      </c>
      <c r="S201" s="67">
        <f t="shared" si="76"/>
        <v>0</v>
      </c>
      <c r="T201" s="67">
        <f t="shared" si="76"/>
        <v>0</v>
      </c>
      <c r="U201" s="67">
        <f t="shared" si="76"/>
        <v>0</v>
      </c>
      <c r="V201" s="63">
        <f t="shared" si="77"/>
        <v>0</v>
      </c>
      <c r="W201" s="63">
        <f t="shared" si="78"/>
        <v>0</v>
      </c>
      <c r="X201" s="63">
        <f t="shared" si="79"/>
        <v>0</v>
      </c>
      <c r="Y201" s="63">
        <f t="shared" si="80"/>
        <v>0</v>
      </c>
      <c r="Z201" s="63">
        <f t="shared" si="81"/>
        <v>0</v>
      </c>
    </row>
    <row r="202" spans="1:27" ht="21" customHeight="1" thickBot="1" x14ac:dyDescent="0.3">
      <c r="J202" s="1"/>
    </row>
    <row r="203" spans="1:27" ht="21" customHeight="1" thickBot="1" x14ac:dyDescent="0.3">
      <c r="Q203" s="163">
        <f>6</f>
        <v>6</v>
      </c>
      <c r="R203" s="164">
        <f>12*1+6</f>
        <v>18</v>
      </c>
      <c r="S203" s="164">
        <f>12*2+6</f>
        <v>30</v>
      </c>
      <c r="T203" s="164">
        <f>12*3+6</f>
        <v>42</v>
      </c>
      <c r="U203" s="165">
        <f>12*4+6</f>
        <v>54</v>
      </c>
    </row>
  </sheetData>
  <autoFilter ref="D26:F174" xr:uid="{6B3EB7BD-3D65-4947-8100-9477A8047029}"/>
  <mergeCells count="27">
    <mergeCell ref="L14:M14"/>
    <mergeCell ref="N14:Z14"/>
    <mergeCell ref="S16:Z16"/>
    <mergeCell ref="N17:Q17"/>
    <mergeCell ref="S17:Z18"/>
    <mergeCell ref="N18:Q18"/>
    <mergeCell ref="N11:Z11"/>
    <mergeCell ref="L12:M12"/>
    <mergeCell ref="N12:Z12"/>
    <mergeCell ref="L13:M13"/>
    <mergeCell ref="N13:Z13"/>
    <mergeCell ref="B2:J2"/>
    <mergeCell ref="L2:Z2"/>
    <mergeCell ref="B25:J25"/>
    <mergeCell ref="L25:Z25"/>
    <mergeCell ref="N19:Q19"/>
    <mergeCell ref="S19:Z20"/>
    <mergeCell ref="N20:Q20"/>
    <mergeCell ref="N21:Q21"/>
    <mergeCell ref="N22:Q22"/>
    <mergeCell ref="M5:Z5"/>
    <mergeCell ref="M6:Z6"/>
    <mergeCell ref="M7:Z7"/>
    <mergeCell ref="M8:Z8"/>
    <mergeCell ref="L10:M10"/>
    <mergeCell ref="N10:Z10"/>
    <mergeCell ref="L11:M11"/>
  </mergeCells>
  <pageMargins left="0.7" right="0.7" top="0.75" bottom="0.75" header="0.3" footer="0.3"/>
  <pageSetup paperSize="9" orientation="portrait" r:id="rId1"/>
  <ignoredErrors>
    <ignoredError sqref="C20:C21 Q26:V26 H4" numberStoredAsText="1"/>
    <ignoredError sqref="X29:Y29 X50:Y51 X40:Y40 X33:Y38" formula="1"/>
  </ignoredErrors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3CAB-8E04-4B44-8A66-64FC682668E0}">
  <sheetPr>
    <tabColor theme="5" tint="0.39997558519241921"/>
  </sheetPr>
  <dimension ref="A1:AA162"/>
  <sheetViews>
    <sheetView showGridLines="0" topLeftCell="A13" zoomScaleNormal="100" workbookViewId="0">
      <selection activeCell="F32" sqref="F32"/>
    </sheetView>
  </sheetViews>
  <sheetFormatPr defaultRowHeight="21" customHeight="1" x14ac:dyDescent="0.25"/>
  <cols>
    <col min="1" max="1" width="7.42578125" style="132" customWidth="1"/>
    <col min="2" max="2" width="4" style="2" customWidth="1"/>
    <col min="3" max="3" width="51.5703125" customWidth="1"/>
    <col min="4" max="4" width="9.140625" style="2"/>
    <col min="5" max="5" width="14" style="2" customWidth="1"/>
    <col min="6" max="6" width="19.42578125" style="2" customWidth="1"/>
    <col min="7" max="7" width="11.42578125" style="2" customWidth="1"/>
    <col min="8" max="8" width="11.42578125" style="2" bestFit="1" customWidth="1"/>
    <col min="9" max="10" width="11.42578125" style="2" customWidth="1"/>
    <col min="11" max="11" width="1.5703125" style="11" customWidth="1"/>
    <col min="12" max="12" width="8.7109375" style="3" bestFit="1" customWidth="1"/>
    <col min="13" max="14" width="8.5703125" style="2" customWidth="1"/>
    <col min="15" max="15" width="13" style="2" customWidth="1"/>
    <col min="16" max="26" width="10.5703125" style="2" customWidth="1"/>
    <col min="27" max="27" width="11.42578125" style="2" customWidth="1"/>
  </cols>
  <sheetData>
    <row r="1" spans="2:26" ht="9" customHeight="1" x14ac:dyDescent="0.25"/>
    <row r="2" spans="2:26" ht="23.25" customHeight="1" x14ac:dyDescent="0.35">
      <c r="B2" s="391" t="s">
        <v>152</v>
      </c>
      <c r="C2" s="392"/>
      <c r="D2" s="392"/>
      <c r="E2" s="392"/>
      <c r="F2" s="392"/>
      <c r="G2" s="392"/>
      <c r="H2" s="392"/>
      <c r="I2" s="392"/>
      <c r="J2" s="392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</row>
    <row r="3" spans="2:26" ht="9" customHeight="1" thickBot="1" x14ac:dyDescent="0.3"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</row>
    <row r="4" spans="2:26" ht="21" customHeight="1" thickBot="1" x14ac:dyDescent="0.3">
      <c r="B4" s="269"/>
      <c r="C4" s="270" t="s">
        <v>150</v>
      </c>
      <c r="D4" s="138" t="s">
        <v>0</v>
      </c>
      <c r="E4" s="138" t="s">
        <v>1</v>
      </c>
      <c r="F4" s="138" t="s">
        <v>2</v>
      </c>
      <c r="G4" s="138" t="s">
        <v>116</v>
      </c>
      <c r="H4" s="172" t="s">
        <v>80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2:26" ht="21" customHeight="1" x14ac:dyDescent="0.25">
      <c r="B5" s="286"/>
      <c r="C5" s="287" t="s">
        <v>118</v>
      </c>
      <c r="D5" s="288"/>
      <c r="E5" s="288" t="s">
        <v>21</v>
      </c>
      <c r="F5" s="288"/>
      <c r="G5" s="289">
        <f>+SUM(H27:H193)</f>
        <v>2184</v>
      </c>
      <c r="H5" s="290"/>
      <c r="I5" s="291"/>
      <c r="J5" s="292"/>
      <c r="K5" s="100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2:26" ht="21" customHeight="1" x14ac:dyDescent="0.25">
      <c r="B6" s="293"/>
      <c r="C6" s="294" t="s">
        <v>119</v>
      </c>
      <c r="D6" s="295">
        <v>1</v>
      </c>
      <c r="E6" s="295" t="s">
        <v>21</v>
      </c>
      <c r="F6" s="295"/>
      <c r="G6" s="296">
        <f>+SUMIF(D$27:D$193,"1",I$27:I$193)</f>
        <v>169</v>
      </c>
      <c r="H6" s="296">
        <f>+'HAF18'!B11</f>
        <v>217</v>
      </c>
      <c r="I6" s="297"/>
      <c r="J6" s="298"/>
      <c r="K6" s="101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2:26" ht="21" customHeight="1" x14ac:dyDescent="0.25">
      <c r="B7" s="72"/>
      <c r="C7" t="s">
        <v>120</v>
      </c>
      <c r="E7" s="70" t="s">
        <v>21</v>
      </c>
      <c r="F7" s="122" t="s">
        <v>22</v>
      </c>
      <c r="G7" s="108">
        <f>+G8+G9</f>
        <v>491</v>
      </c>
      <c r="H7" s="108">
        <f>+H8+H9</f>
        <v>336</v>
      </c>
      <c r="I7" s="150">
        <f t="shared" ref="I7:I14" si="0">IFERROR(G7/H7-1,0)</f>
        <v>0.46130952380952372</v>
      </c>
      <c r="J7" s="110"/>
      <c r="K7" s="102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2:26" ht="21" customHeight="1" thickBot="1" x14ac:dyDescent="0.3">
      <c r="B8" s="74"/>
      <c r="C8" s="254" t="s">
        <v>121</v>
      </c>
      <c r="D8" s="70">
        <v>1</v>
      </c>
      <c r="E8" s="70" t="s">
        <v>21</v>
      </c>
      <c r="F8" s="122" t="s">
        <v>22</v>
      </c>
      <c r="G8" s="161">
        <f>+SUMIF(D$27:D$158,"1",J$27:J$158)</f>
        <v>170</v>
      </c>
      <c r="H8" s="107">
        <f>+'HAF18'!B22</f>
        <v>305</v>
      </c>
      <c r="I8" s="150">
        <f t="shared" si="0"/>
        <v>-0.44262295081967218</v>
      </c>
      <c r="J8" s="137"/>
      <c r="K8" s="101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2:26" ht="21" customHeight="1" thickBot="1" x14ac:dyDescent="0.3">
      <c r="B9" s="74"/>
      <c r="C9" s="254" t="s">
        <v>122</v>
      </c>
      <c r="D9" s="70">
        <v>2</v>
      </c>
      <c r="E9" s="70" t="s">
        <v>21</v>
      </c>
      <c r="F9" s="122" t="s">
        <v>22</v>
      </c>
      <c r="G9" s="161">
        <f>+SUMIF(D$27:D$158,"2",J$27:J$158)</f>
        <v>321</v>
      </c>
      <c r="H9" s="107">
        <f>+'HAF18'!B27</f>
        <v>31</v>
      </c>
      <c r="I9" s="150">
        <f t="shared" si="0"/>
        <v>9.3548387096774199</v>
      </c>
      <c r="J9" s="110"/>
      <c r="K9" s="102"/>
      <c r="L9" s="261" t="s">
        <v>133</v>
      </c>
      <c r="T9" s="260"/>
    </row>
    <row r="10" spans="2:26" ht="21" customHeight="1" x14ac:dyDescent="0.25">
      <c r="B10" s="74"/>
      <c r="C10" s="253" t="s">
        <v>39</v>
      </c>
      <c r="D10" s="70">
        <v>3</v>
      </c>
      <c r="E10" s="70" t="s">
        <v>21</v>
      </c>
      <c r="F10" s="122" t="s">
        <v>22</v>
      </c>
      <c r="G10" s="107">
        <f>+SUMIF(D$27:D$158,"3",G$27:G$158)</f>
        <v>4016</v>
      </c>
      <c r="H10" s="107">
        <f>+'HAF18'!B35</f>
        <v>2556</v>
      </c>
      <c r="I10" s="150">
        <f t="shared" si="0"/>
        <v>0.57120500782472616</v>
      </c>
      <c r="J10" s="87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2:26" ht="21" customHeight="1" x14ac:dyDescent="0.25">
      <c r="B11" s="72"/>
      <c r="C11" s="253" t="s">
        <v>40</v>
      </c>
      <c r="E11" s="70" t="s">
        <v>21</v>
      </c>
      <c r="F11" s="70" t="s">
        <v>22</v>
      </c>
      <c r="G11" s="108">
        <f>+G12+G13</f>
        <v>4307</v>
      </c>
      <c r="H11" s="108">
        <f>+H12+H13</f>
        <v>1287</v>
      </c>
      <c r="I11" s="150">
        <f t="shared" si="0"/>
        <v>2.3465423465423467</v>
      </c>
      <c r="J11" s="110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2:26" ht="21" customHeight="1" x14ac:dyDescent="0.25">
      <c r="B12" s="74"/>
      <c r="C12" s="254" t="s">
        <v>123</v>
      </c>
      <c r="D12" s="70">
        <v>4</v>
      </c>
      <c r="E12" s="70" t="s">
        <v>21</v>
      </c>
      <c r="F12" s="70" t="s">
        <v>22</v>
      </c>
      <c r="G12" s="161">
        <f>+SUMIF(D$27:D$158,"4",G$27:G$158)</f>
        <v>2880</v>
      </c>
      <c r="H12" s="107">
        <f>+'HAF18'!B46</f>
        <v>1287</v>
      </c>
      <c r="I12" s="150">
        <f t="shared" si="0"/>
        <v>1.2377622377622379</v>
      </c>
      <c r="J12" s="87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2:26" ht="21" customHeight="1" x14ac:dyDescent="0.25">
      <c r="B13" s="75"/>
      <c r="C13" s="255" t="s">
        <v>124</v>
      </c>
      <c r="D13" s="169">
        <v>5</v>
      </c>
      <c r="E13" s="169" t="s">
        <v>21</v>
      </c>
      <c r="F13" s="169" t="s">
        <v>22</v>
      </c>
      <c r="G13" s="256">
        <f>+SUMIF(D$27:D$158,"5",G$27:G$158)</f>
        <v>1427</v>
      </c>
      <c r="H13" s="257"/>
      <c r="I13" s="152">
        <f t="shared" si="0"/>
        <v>0</v>
      </c>
      <c r="J13" s="157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2:26" ht="21" customHeight="1" thickBot="1" x14ac:dyDescent="0.3">
      <c r="B14" s="299"/>
      <c r="C14" s="211" t="s">
        <v>151</v>
      </c>
      <c r="D14" s="300"/>
      <c r="E14" s="300"/>
      <c r="F14" s="120"/>
      <c r="G14" s="258">
        <f>G7+SUM(G10:G11)</f>
        <v>8814</v>
      </c>
      <c r="H14" s="258">
        <f>H7+SUM(H10:H11)</f>
        <v>4179</v>
      </c>
      <c r="I14" s="173">
        <f t="shared" si="0"/>
        <v>1.1091170136396267</v>
      </c>
      <c r="J14" s="73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2:26" ht="9" customHeight="1" thickBot="1" x14ac:dyDescent="0.3">
      <c r="I15" s="68"/>
      <c r="J15" s="68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2:26" ht="21" customHeight="1" thickBot="1" x14ac:dyDescent="0.3">
      <c r="B16" s="269"/>
      <c r="C16" s="272" t="s">
        <v>153</v>
      </c>
      <c r="D16" s="138"/>
      <c r="E16" s="138" t="s">
        <v>1</v>
      </c>
      <c r="F16" s="138" t="s">
        <v>2</v>
      </c>
      <c r="G16" s="138" t="s">
        <v>116</v>
      </c>
      <c r="H16" s="138" t="s">
        <v>54</v>
      </c>
      <c r="I16" s="172" t="s">
        <v>41</v>
      </c>
      <c r="J16" s="139"/>
      <c r="M16" s="261" t="s">
        <v>141</v>
      </c>
      <c r="S16" s="406" t="s">
        <v>145</v>
      </c>
      <c r="T16" s="406"/>
      <c r="U16" s="406"/>
      <c r="V16" s="406"/>
      <c r="W16" s="406"/>
      <c r="X16" s="406"/>
      <c r="Y16" s="406"/>
      <c r="Z16" s="406"/>
    </row>
    <row r="17" spans="1:27" ht="21" customHeight="1" x14ac:dyDescent="0.25">
      <c r="B17" s="72"/>
      <c r="C17" t="s">
        <v>36</v>
      </c>
      <c r="E17" s="2" t="s">
        <v>21</v>
      </c>
      <c r="F17" s="2" t="s">
        <v>22</v>
      </c>
      <c r="G17" s="80">
        <f>SUM(V$27:V$158)</f>
        <v>33</v>
      </c>
      <c r="H17" s="135" t="s">
        <v>53</v>
      </c>
      <c r="I17" s="84"/>
      <c r="J17" s="86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27" ht="21" customHeight="1" x14ac:dyDescent="0.25">
      <c r="B18" s="74"/>
      <c r="C18" s="71">
        <v>2021</v>
      </c>
      <c r="D18" s="70"/>
      <c r="E18" s="70" t="s">
        <v>21</v>
      </c>
      <c r="F18" s="70" t="s">
        <v>22</v>
      </c>
      <c r="G18" s="80">
        <f>SUM(W$27:W$158)</f>
        <v>226</v>
      </c>
      <c r="H18" s="135" t="s">
        <v>53</v>
      </c>
      <c r="I18" s="70"/>
      <c r="J18" s="87"/>
      <c r="M18" s="264">
        <v>1</v>
      </c>
      <c r="N18" s="407" t="s">
        <v>117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27" ht="21" customHeight="1" x14ac:dyDescent="0.25">
      <c r="B19" s="72"/>
      <c r="C19" s="301">
        <v>2022</v>
      </c>
      <c r="E19" s="2" t="s">
        <v>21</v>
      </c>
      <c r="F19" s="2" t="s">
        <v>22</v>
      </c>
      <c r="G19" s="80">
        <f>SUM(X$27:X$158)</f>
        <v>170</v>
      </c>
      <c r="H19" s="135" t="s">
        <v>53</v>
      </c>
      <c r="I19" s="168"/>
      <c r="J19" s="87"/>
      <c r="M19" s="264">
        <v>2</v>
      </c>
      <c r="N19" s="397" t="s">
        <v>52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27" ht="21" customHeight="1" x14ac:dyDescent="0.25">
      <c r="B20" s="74"/>
      <c r="C20" s="71" t="s">
        <v>37</v>
      </c>
      <c r="D20" s="70"/>
      <c r="E20" s="70" t="s">
        <v>21</v>
      </c>
      <c r="F20" s="70" t="s">
        <v>22</v>
      </c>
      <c r="G20" s="80">
        <f>SUM(Y$27:Y$158)</f>
        <v>207.17261904761907</v>
      </c>
      <c r="H20" s="135" t="s">
        <v>53</v>
      </c>
      <c r="I20" s="70"/>
      <c r="J20" s="87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27" ht="21" customHeight="1" x14ac:dyDescent="0.25">
      <c r="B21" s="78"/>
      <c r="C21" s="65" t="s">
        <v>38</v>
      </c>
      <c r="D21" s="64"/>
      <c r="E21" s="64" t="s">
        <v>21</v>
      </c>
      <c r="F21" s="64" t="s">
        <v>22</v>
      </c>
      <c r="G21" s="85">
        <f>SUM(Z$27:Z$158)</f>
        <v>319.50952380952378</v>
      </c>
      <c r="H21" s="136" t="s">
        <v>53</v>
      </c>
      <c r="I21" s="169"/>
      <c r="J21" s="88"/>
      <c r="M21" s="264">
        <v>4</v>
      </c>
      <c r="N21" s="397" t="s">
        <v>40</v>
      </c>
      <c r="O21" s="397"/>
      <c r="P21" s="397"/>
      <c r="Q21" s="398"/>
      <c r="R21" s="260"/>
      <c r="U21" s="330"/>
      <c r="V21" s="330"/>
      <c r="W21" s="330"/>
      <c r="X21" s="330"/>
      <c r="Y21" s="330"/>
      <c r="Z21" s="330"/>
    </row>
    <row r="22" spans="1:27" ht="21" customHeight="1" thickBot="1" x14ac:dyDescent="0.3">
      <c r="B22" s="302"/>
      <c r="C22" s="303" t="s">
        <v>154</v>
      </c>
      <c r="D22" s="304"/>
      <c r="E22" s="304"/>
      <c r="F22" s="304"/>
      <c r="G22" s="162">
        <f>+SUM(G17:G21)</f>
        <v>955.68214285714282</v>
      </c>
      <c r="H22" s="64"/>
      <c r="I22" s="170"/>
      <c r="J22" s="171"/>
      <c r="M22" s="268">
        <v>5</v>
      </c>
      <c r="N22" s="400" t="s">
        <v>47</v>
      </c>
      <c r="O22" s="400"/>
      <c r="P22" s="400"/>
      <c r="Q22" s="401"/>
      <c r="R22" s="260"/>
      <c r="S22" s="260"/>
      <c r="U22" s="330"/>
      <c r="V22" s="330"/>
      <c r="W22" s="330"/>
      <c r="X22" s="330"/>
      <c r="Y22" s="330"/>
      <c r="Z22" s="330"/>
    </row>
    <row r="23" spans="1:27" ht="21" customHeight="1" thickBot="1" x14ac:dyDescent="0.3">
      <c r="B23" s="299"/>
      <c r="C23" s="305" t="s">
        <v>155</v>
      </c>
      <c r="D23" s="300"/>
      <c r="E23" s="300"/>
      <c r="F23" s="300"/>
      <c r="G23" s="79">
        <f>+G22/4.5</f>
        <v>212.37380952380951</v>
      </c>
      <c r="H23" s="77"/>
      <c r="I23" s="77"/>
      <c r="J23" s="73"/>
      <c r="Q23" s="260"/>
      <c r="R23" s="260"/>
      <c r="S23" s="260"/>
      <c r="T23" s="260"/>
      <c r="U23" s="260"/>
      <c r="V23" s="260"/>
      <c r="W23" s="260"/>
      <c r="X23" s="260"/>
      <c r="Y23" s="260"/>
      <c r="Z23" s="260"/>
    </row>
    <row r="24" spans="1:27" ht="9" customHeight="1" x14ac:dyDescent="0.25"/>
    <row r="25" spans="1:27" s="1" customFormat="1" ht="21" customHeight="1" x14ac:dyDescent="0.3">
      <c r="A25" s="437"/>
      <c r="B25" s="392" t="s">
        <v>156</v>
      </c>
      <c r="C25" s="392"/>
      <c r="D25" s="392"/>
      <c r="E25" s="392"/>
      <c r="F25" s="392"/>
      <c r="G25" s="392"/>
      <c r="H25" s="392"/>
      <c r="I25" s="392"/>
      <c r="J25" s="402"/>
      <c r="K25" s="103"/>
      <c r="L25" s="391" t="s">
        <v>42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2"/>
    </row>
    <row r="26" spans="1:27" s="4" customFormat="1" ht="21" customHeight="1" x14ac:dyDescent="0.25">
      <c r="A26" s="437"/>
      <c r="B26" s="5" t="s">
        <v>3</v>
      </c>
      <c r="C26" s="58" t="s">
        <v>81</v>
      </c>
      <c r="D26" s="6" t="s">
        <v>0</v>
      </c>
      <c r="E26" s="6" t="s">
        <v>1</v>
      </c>
      <c r="F26" s="6" t="s">
        <v>2</v>
      </c>
      <c r="G26" s="6" t="s">
        <v>157</v>
      </c>
      <c r="H26" s="6" t="s">
        <v>125</v>
      </c>
      <c r="I26" s="6" t="s">
        <v>126</v>
      </c>
      <c r="J26" s="6" t="s">
        <v>61</v>
      </c>
      <c r="K26" s="104"/>
      <c r="L26" s="59" t="s">
        <v>134</v>
      </c>
      <c r="M26" s="59" t="s">
        <v>146</v>
      </c>
      <c r="N26" s="59" t="s">
        <v>25</v>
      </c>
      <c r="O26" s="59" t="s">
        <v>24</v>
      </c>
      <c r="P26" s="6" t="s">
        <v>23</v>
      </c>
      <c r="Q26" s="62" t="s">
        <v>31</v>
      </c>
      <c r="R26" s="62" t="s">
        <v>32</v>
      </c>
      <c r="S26" s="62" t="s">
        <v>33</v>
      </c>
      <c r="T26" s="62" t="s">
        <v>34</v>
      </c>
      <c r="U26" s="62" t="s">
        <v>35</v>
      </c>
      <c r="V26" s="62" t="s">
        <v>30</v>
      </c>
      <c r="W26" s="62" t="s">
        <v>26</v>
      </c>
      <c r="X26" s="62" t="s">
        <v>27</v>
      </c>
      <c r="Y26" s="62" t="s">
        <v>28</v>
      </c>
      <c r="Z26" s="62" t="s">
        <v>29</v>
      </c>
      <c r="AA26" s="2"/>
    </row>
    <row r="27" spans="1:27" s="9" customFormat="1" ht="21" customHeight="1" x14ac:dyDescent="0.25">
      <c r="A27" s="133"/>
      <c r="B27" s="8">
        <v>1</v>
      </c>
      <c r="C27" s="308" t="s">
        <v>159</v>
      </c>
      <c r="D27" s="223">
        <v>1</v>
      </c>
      <c r="E27" s="309" t="s">
        <v>86</v>
      </c>
      <c r="F27" s="309" t="s">
        <v>177</v>
      </c>
      <c r="G27" s="309">
        <v>516</v>
      </c>
      <c r="H27" s="226">
        <v>228</v>
      </c>
      <c r="I27" s="226">
        <v>118</v>
      </c>
      <c r="J27" s="8">
        <f t="shared" ref="J27:J93" si="1">+IF(D27=1,(G27-H27-I27),IF(D27=2,(G27-H27-I27),0))</f>
        <v>170</v>
      </c>
      <c r="K27" s="12"/>
      <c r="L27" s="66">
        <v>3</v>
      </c>
      <c r="M27" s="8">
        <f>+L27*12</f>
        <v>36</v>
      </c>
      <c r="N27" s="66">
        <v>-16</v>
      </c>
      <c r="O27" s="66">
        <v>0</v>
      </c>
      <c r="P27" s="8">
        <f>+N27+O27+18</f>
        <v>2</v>
      </c>
      <c r="Q27" s="67">
        <f t="shared" ref="Q27:U42" si="2">IFERROR(IF(AND((Q$162-$P27)/$M27&gt;0,(Q$162-$P27)/$M27&lt;1),(Q$162-$P27)/$M27,IF((Q$162-$P27)/$M27&gt;0,1,0)),0)</f>
        <v>0.1111111111111111</v>
      </c>
      <c r="R27" s="67">
        <f t="shared" si="2"/>
        <v>0.44444444444444442</v>
      </c>
      <c r="S27" s="67">
        <f t="shared" si="2"/>
        <v>0.77777777777777779</v>
      </c>
      <c r="T27" s="67">
        <f t="shared" si="2"/>
        <v>1</v>
      </c>
      <c r="U27" s="67">
        <f t="shared" si="2"/>
        <v>1</v>
      </c>
      <c r="V27" s="63">
        <f>Q27*($G27-$H27)</f>
        <v>32</v>
      </c>
      <c r="W27" s="63">
        <f t="shared" ref="W27:W90" si="3">R27*($G27-$H27)-V27</f>
        <v>96</v>
      </c>
      <c r="X27" s="63">
        <f t="shared" ref="X27" si="4">S27*($G27-$H27)-SUM(V27:W27)</f>
        <v>96</v>
      </c>
      <c r="Y27" s="63">
        <f t="shared" ref="Y27" si="5">T27*($G27-$H27)-SUM(V27:X27)</f>
        <v>64</v>
      </c>
      <c r="Z27" s="63">
        <f t="shared" ref="Z27:Z90" si="6">U27*($G27-$H27)-SUM(V27:Y27)</f>
        <v>0</v>
      </c>
      <c r="AA27" s="8"/>
    </row>
    <row r="28" spans="1:27" s="9" customFormat="1" ht="21" customHeight="1" x14ac:dyDescent="0.25">
      <c r="A28" s="133"/>
      <c r="B28" s="8">
        <v>2</v>
      </c>
      <c r="C28" s="308" t="s">
        <v>160</v>
      </c>
      <c r="D28" s="224">
        <v>1</v>
      </c>
      <c r="E28" s="310" t="s">
        <v>170</v>
      </c>
      <c r="F28" s="310" t="s">
        <v>178</v>
      </c>
      <c r="G28" s="310">
        <v>171</v>
      </c>
      <c r="H28" s="8">
        <v>122</v>
      </c>
      <c r="I28" s="8">
        <v>49</v>
      </c>
      <c r="J28" s="8">
        <f t="shared" si="1"/>
        <v>0</v>
      </c>
      <c r="K28" s="12"/>
      <c r="L28" s="66">
        <v>1</v>
      </c>
      <c r="M28" s="8">
        <f t="shared" ref="M28:M94" si="7">+L28*12</f>
        <v>12</v>
      </c>
      <c r="N28" s="66">
        <v>-12</v>
      </c>
      <c r="O28" s="66">
        <v>0</v>
      </c>
      <c r="P28" s="8">
        <f t="shared" ref="P28:P94" si="8">+N28+O28+18</f>
        <v>6</v>
      </c>
      <c r="Q28" s="67">
        <f t="shared" si="2"/>
        <v>0</v>
      </c>
      <c r="R28" s="67">
        <f t="shared" si="2"/>
        <v>1</v>
      </c>
      <c r="S28" s="67">
        <f t="shared" si="2"/>
        <v>1</v>
      </c>
      <c r="T28" s="67">
        <f t="shared" si="2"/>
        <v>1</v>
      </c>
      <c r="U28" s="67">
        <f t="shared" si="2"/>
        <v>1</v>
      </c>
      <c r="V28" s="63">
        <f t="shared" ref="V28:V94" si="9">Q28*($G28-$H28)</f>
        <v>0</v>
      </c>
      <c r="W28" s="63">
        <f t="shared" si="3"/>
        <v>49</v>
      </c>
      <c r="X28" s="63">
        <f t="shared" ref="X28:X94" si="10">S28*($G28-$H28)-SUM(V28:W28)</f>
        <v>0</v>
      </c>
      <c r="Y28" s="63">
        <f t="shared" ref="Y28:Y94" si="11">T28*($G28-$H28)-SUM(V28:X28)</f>
        <v>0</v>
      </c>
      <c r="Z28" s="63">
        <f t="shared" si="6"/>
        <v>0</v>
      </c>
      <c r="AA28" s="8"/>
    </row>
    <row r="29" spans="1:27" s="9" customFormat="1" ht="21" customHeight="1" x14ac:dyDescent="0.25">
      <c r="A29" s="133"/>
      <c r="B29" s="8">
        <v>3</v>
      </c>
      <c r="C29" s="308" t="s">
        <v>161</v>
      </c>
      <c r="D29" s="224">
        <v>1</v>
      </c>
      <c r="E29" s="310" t="s">
        <v>171</v>
      </c>
      <c r="F29" s="310" t="s">
        <v>179</v>
      </c>
      <c r="G29" s="310">
        <v>330</v>
      </c>
      <c r="H29" s="311">
        <v>328</v>
      </c>
      <c r="I29" s="8">
        <v>2</v>
      </c>
      <c r="J29" s="311">
        <f t="shared" si="1"/>
        <v>0</v>
      </c>
      <c r="K29" s="12"/>
      <c r="L29" s="66">
        <v>1</v>
      </c>
      <c r="M29" s="8">
        <f t="shared" si="7"/>
        <v>12</v>
      </c>
      <c r="N29" s="66">
        <v>-18</v>
      </c>
      <c r="O29" s="66">
        <v>0</v>
      </c>
      <c r="P29" s="8">
        <f t="shared" si="8"/>
        <v>0</v>
      </c>
      <c r="Q29" s="67">
        <f t="shared" si="2"/>
        <v>0.5</v>
      </c>
      <c r="R29" s="67">
        <f t="shared" si="2"/>
        <v>1</v>
      </c>
      <c r="S29" s="67">
        <f t="shared" si="2"/>
        <v>1</v>
      </c>
      <c r="T29" s="67">
        <f t="shared" si="2"/>
        <v>1</v>
      </c>
      <c r="U29" s="67">
        <f t="shared" si="2"/>
        <v>1</v>
      </c>
      <c r="V29" s="63">
        <f t="shared" si="9"/>
        <v>1</v>
      </c>
      <c r="W29" s="63">
        <f t="shared" si="3"/>
        <v>1</v>
      </c>
      <c r="X29" s="63">
        <f t="shared" si="10"/>
        <v>0</v>
      </c>
      <c r="Y29" s="63">
        <f t="shared" si="11"/>
        <v>0</v>
      </c>
      <c r="Z29" s="63">
        <f t="shared" si="6"/>
        <v>0</v>
      </c>
      <c r="AA29" s="8"/>
    </row>
    <row r="30" spans="1:27" s="9" customFormat="1" ht="21" customHeight="1" x14ac:dyDescent="0.25">
      <c r="A30" s="133"/>
      <c r="B30" s="8">
        <v>4</v>
      </c>
      <c r="C30" s="308" t="s">
        <v>162</v>
      </c>
      <c r="D30" s="224">
        <v>3</v>
      </c>
      <c r="E30" s="310" t="s">
        <v>172</v>
      </c>
      <c r="F30" s="310" t="s">
        <v>180</v>
      </c>
      <c r="G30" s="310">
        <v>1080</v>
      </c>
      <c r="H30" s="311">
        <v>1074</v>
      </c>
      <c r="I30" s="8">
        <v>6</v>
      </c>
      <c r="J30" s="8">
        <f t="shared" si="1"/>
        <v>0</v>
      </c>
      <c r="K30" s="12"/>
      <c r="L30" s="66">
        <v>1</v>
      </c>
      <c r="M30" s="8">
        <f t="shared" si="7"/>
        <v>12</v>
      </c>
      <c r="N30" s="66">
        <v>-12</v>
      </c>
      <c r="O30" s="66">
        <v>0</v>
      </c>
      <c r="P30" s="8">
        <f t="shared" si="8"/>
        <v>6</v>
      </c>
      <c r="Q30" s="67">
        <f t="shared" si="2"/>
        <v>0</v>
      </c>
      <c r="R30" s="67">
        <f t="shared" si="2"/>
        <v>1</v>
      </c>
      <c r="S30" s="67">
        <f t="shared" si="2"/>
        <v>1</v>
      </c>
      <c r="T30" s="67">
        <f t="shared" si="2"/>
        <v>1</v>
      </c>
      <c r="U30" s="67">
        <f t="shared" si="2"/>
        <v>1</v>
      </c>
      <c r="V30" s="63">
        <f t="shared" si="9"/>
        <v>0</v>
      </c>
      <c r="W30" s="63">
        <f t="shared" si="3"/>
        <v>6</v>
      </c>
      <c r="X30" s="63">
        <f t="shared" si="10"/>
        <v>0</v>
      </c>
      <c r="Y30" s="63">
        <f t="shared" si="11"/>
        <v>0</v>
      </c>
      <c r="Z30" s="63">
        <f t="shared" si="6"/>
        <v>0</v>
      </c>
      <c r="AA30" s="8"/>
    </row>
    <row r="31" spans="1:27" s="9" customFormat="1" ht="21" customHeight="1" x14ac:dyDescent="0.25">
      <c r="A31" s="133"/>
      <c r="B31" s="8">
        <v>5</v>
      </c>
      <c r="C31" s="308" t="s">
        <v>107</v>
      </c>
      <c r="D31" s="224">
        <v>3</v>
      </c>
      <c r="E31" s="310" t="s">
        <v>173</v>
      </c>
      <c r="F31" s="310" t="s">
        <v>181</v>
      </c>
      <c r="G31" s="310">
        <v>750</v>
      </c>
      <c r="H31" s="8">
        <v>0</v>
      </c>
      <c r="I31" s="8">
        <v>0</v>
      </c>
      <c r="J31" s="8">
        <f t="shared" si="1"/>
        <v>0</v>
      </c>
      <c r="K31" s="12"/>
      <c r="L31" s="66">
        <v>15</v>
      </c>
      <c r="M31" s="8">
        <f t="shared" si="7"/>
        <v>180</v>
      </c>
      <c r="N31" s="66">
        <v>6</v>
      </c>
      <c r="O31" s="66">
        <v>12</v>
      </c>
      <c r="P31" s="8">
        <f t="shared" si="8"/>
        <v>36</v>
      </c>
      <c r="Q31" s="67">
        <f t="shared" si="2"/>
        <v>0</v>
      </c>
      <c r="R31" s="67">
        <f t="shared" si="2"/>
        <v>0</v>
      </c>
      <c r="S31" s="67">
        <f t="shared" si="2"/>
        <v>0</v>
      </c>
      <c r="T31" s="67">
        <f t="shared" si="2"/>
        <v>3.3333333333333333E-2</v>
      </c>
      <c r="U31" s="67">
        <f t="shared" si="2"/>
        <v>0.1</v>
      </c>
      <c r="V31" s="63">
        <f t="shared" si="9"/>
        <v>0</v>
      </c>
      <c r="W31" s="63">
        <f t="shared" si="3"/>
        <v>0</v>
      </c>
      <c r="X31" s="63">
        <f t="shared" si="10"/>
        <v>0</v>
      </c>
      <c r="Y31" s="63">
        <f t="shared" si="11"/>
        <v>25</v>
      </c>
      <c r="Z31" s="63">
        <f t="shared" si="6"/>
        <v>50</v>
      </c>
      <c r="AA31" s="8"/>
    </row>
    <row r="32" spans="1:27" s="9" customFormat="1" ht="21" customHeight="1" x14ac:dyDescent="0.25">
      <c r="A32" s="133"/>
      <c r="B32" s="8">
        <v>6</v>
      </c>
      <c r="C32" s="308" t="s">
        <v>163</v>
      </c>
      <c r="D32" s="224">
        <v>2</v>
      </c>
      <c r="E32" s="310" t="s">
        <v>174</v>
      </c>
      <c r="F32" s="310" t="s">
        <v>182</v>
      </c>
      <c r="G32" s="310">
        <v>5</v>
      </c>
      <c r="H32" s="8">
        <v>0</v>
      </c>
      <c r="I32" s="8">
        <v>0</v>
      </c>
      <c r="J32" s="8">
        <f t="shared" si="1"/>
        <v>5</v>
      </c>
      <c r="K32" s="12"/>
      <c r="L32" s="66">
        <v>4</v>
      </c>
      <c r="M32" s="8">
        <f t="shared" si="7"/>
        <v>48</v>
      </c>
      <c r="N32" s="66">
        <v>6</v>
      </c>
      <c r="O32" s="66">
        <v>12</v>
      </c>
      <c r="P32" s="8">
        <f t="shared" si="8"/>
        <v>36</v>
      </c>
      <c r="Q32" s="67">
        <f t="shared" si="2"/>
        <v>0</v>
      </c>
      <c r="R32" s="67">
        <f t="shared" si="2"/>
        <v>0</v>
      </c>
      <c r="S32" s="67">
        <f t="shared" si="2"/>
        <v>0</v>
      </c>
      <c r="T32" s="67">
        <f t="shared" si="2"/>
        <v>0.125</v>
      </c>
      <c r="U32" s="67">
        <f t="shared" si="2"/>
        <v>0.375</v>
      </c>
      <c r="V32" s="63">
        <f t="shared" si="9"/>
        <v>0</v>
      </c>
      <c r="W32" s="63">
        <f t="shared" si="3"/>
        <v>0</v>
      </c>
      <c r="X32" s="63">
        <f t="shared" si="10"/>
        <v>0</v>
      </c>
      <c r="Y32" s="63">
        <f t="shared" si="11"/>
        <v>0.625</v>
      </c>
      <c r="Z32" s="63">
        <f t="shared" si="6"/>
        <v>1.25</v>
      </c>
      <c r="AA32" s="8"/>
    </row>
    <row r="33" spans="1:27" s="9" customFormat="1" ht="21" customHeight="1" x14ac:dyDescent="0.25">
      <c r="A33" s="133"/>
      <c r="B33" s="8">
        <v>7</v>
      </c>
      <c r="C33" s="308" t="s">
        <v>164</v>
      </c>
      <c r="D33" s="224">
        <v>2</v>
      </c>
      <c r="E33" s="310" t="s">
        <v>175</v>
      </c>
      <c r="F33" s="310" t="s">
        <v>183</v>
      </c>
      <c r="G33" s="310">
        <v>10</v>
      </c>
      <c r="H33" s="8">
        <v>0</v>
      </c>
      <c r="I33" s="8">
        <v>0</v>
      </c>
      <c r="J33" s="8">
        <f t="shared" si="1"/>
        <v>10</v>
      </c>
      <c r="K33" s="12"/>
      <c r="L33" s="66">
        <v>4</v>
      </c>
      <c r="M33" s="8">
        <f t="shared" si="7"/>
        <v>48</v>
      </c>
      <c r="N33" s="66">
        <v>6</v>
      </c>
      <c r="O33" s="66">
        <v>12</v>
      </c>
      <c r="P33" s="8">
        <f t="shared" si="8"/>
        <v>36</v>
      </c>
      <c r="Q33" s="67">
        <f t="shared" si="2"/>
        <v>0</v>
      </c>
      <c r="R33" s="67">
        <f t="shared" si="2"/>
        <v>0</v>
      </c>
      <c r="S33" s="67">
        <f t="shared" si="2"/>
        <v>0</v>
      </c>
      <c r="T33" s="67">
        <f t="shared" si="2"/>
        <v>0.125</v>
      </c>
      <c r="U33" s="67">
        <f t="shared" si="2"/>
        <v>0.375</v>
      </c>
      <c r="V33" s="63">
        <f t="shared" si="9"/>
        <v>0</v>
      </c>
      <c r="W33" s="63">
        <f t="shared" si="3"/>
        <v>0</v>
      </c>
      <c r="X33" s="63">
        <f t="shared" si="10"/>
        <v>0</v>
      </c>
      <c r="Y33" s="63">
        <f t="shared" si="11"/>
        <v>1.25</v>
      </c>
      <c r="Z33" s="63">
        <f t="shared" si="6"/>
        <v>2.5</v>
      </c>
      <c r="AA33" s="8"/>
    </row>
    <row r="34" spans="1:27" s="9" customFormat="1" ht="21" customHeight="1" x14ac:dyDescent="0.25">
      <c r="A34" s="133"/>
      <c r="B34" s="8">
        <v>8</v>
      </c>
      <c r="C34" s="308" t="s">
        <v>165</v>
      </c>
      <c r="D34" s="224">
        <v>3</v>
      </c>
      <c r="E34" s="310" t="s">
        <v>170</v>
      </c>
      <c r="F34" s="310" t="s">
        <v>178</v>
      </c>
      <c r="G34" s="310">
        <v>100</v>
      </c>
      <c r="H34" s="8">
        <v>0</v>
      </c>
      <c r="I34" s="8">
        <v>0</v>
      </c>
      <c r="J34" s="8">
        <f t="shared" si="1"/>
        <v>0</v>
      </c>
      <c r="K34" s="12"/>
      <c r="L34" s="66">
        <v>2</v>
      </c>
      <c r="M34" s="8">
        <f t="shared" si="7"/>
        <v>24</v>
      </c>
      <c r="N34" s="66">
        <v>24</v>
      </c>
      <c r="O34" s="66">
        <v>12</v>
      </c>
      <c r="P34" s="8">
        <f t="shared" si="8"/>
        <v>54</v>
      </c>
      <c r="Q34" s="67">
        <f t="shared" si="2"/>
        <v>0</v>
      </c>
      <c r="R34" s="67">
        <f t="shared" si="2"/>
        <v>0</v>
      </c>
      <c r="S34" s="67">
        <f t="shared" si="2"/>
        <v>0</v>
      </c>
      <c r="T34" s="67">
        <f t="shared" si="2"/>
        <v>0</v>
      </c>
      <c r="U34" s="67">
        <f t="shared" si="2"/>
        <v>0</v>
      </c>
      <c r="V34" s="63">
        <f t="shared" si="9"/>
        <v>0</v>
      </c>
      <c r="W34" s="63">
        <f t="shared" si="3"/>
        <v>0</v>
      </c>
      <c r="X34" s="63">
        <f t="shared" si="10"/>
        <v>0</v>
      </c>
      <c r="Y34" s="63">
        <f t="shared" si="11"/>
        <v>0</v>
      </c>
      <c r="Z34" s="63">
        <f t="shared" si="6"/>
        <v>0</v>
      </c>
      <c r="AA34" s="8"/>
    </row>
    <row r="35" spans="1:27" s="9" customFormat="1" ht="21" customHeight="1" x14ac:dyDescent="0.25">
      <c r="A35" s="133"/>
      <c r="B35" s="8">
        <v>9</v>
      </c>
      <c r="C35" s="308" t="s">
        <v>105</v>
      </c>
      <c r="D35" s="224">
        <v>2</v>
      </c>
      <c r="E35" s="310" t="s">
        <v>105</v>
      </c>
      <c r="F35" s="310" t="s">
        <v>184</v>
      </c>
      <c r="G35" s="310">
        <v>296</v>
      </c>
      <c r="H35" s="8">
        <v>0</v>
      </c>
      <c r="I35" s="8">
        <v>0</v>
      </c>
      <c r="J35" s="8">
        <f t="shared" si="1"/>
        <v>296</v>
      </c>
      <c r="K35" s="12"/>
      <c r="L35" s="66">
        <v>4</v>
      </c>
      <c r="M35" s="8">
        <f t="shared" si="7"/>
        <v>48</v>
      </c>
      <c r="N35" s="66">
        <v>-12</v>
      </c>
      <c r="O35" s="66">
        <v>0</v>
      </c>
      <c r="P35" s="8">
        <f t="shared" si="8"/>
        <v>6</v>
      </c>
      <c r="Q35" s="67">
        <f t="shared" si="2"/>
        <v>0</v>
      </c>
      <c r="R35" s="67">
        <f t="shared" si="2"/>
        <v>0.25</v>
      </c>
      <c r="S35" s="67">
        <f t="shared" si="2"/>
        <v>0.5</v>
      </c>
      <c r="T35" s="67">
        <f t="shared" si="2"/>
        <v>0.75</v>
      </c>
      <c r="U35" s="67">
        <f t="shared" si="2"/>
        <v>1</v>
      </c>
      <c r="V35" s="63">
        <f t="shared" si="9"/>
        <v>0</v>
      </c>
      <c r="W35" s="63">
        <f t="shared" si="3"/>
        <v>74</v>
      </c>
      <c r="X35" s="63">
        <f t="shared" si="10"/>
        <v>74</v>
      </c>
      <c r="Y35" s="63">
        <f t="shared" si="11"/>
        <v>74</v>
      </c>
      <c r="Z35" s="63">
        <f t="shared" si="6"/>
        <v>74</v>
      </c>
      <c r="AA35" s="8"/>
    </row>
    <row r="36" spans="1:27" s="9" customFormat="1" ht="21" customHeight="1" x14ac:dyDescent="0.25">
      <c r="A36" s="133"/>
      <c r="B36" s="8">
        <v>10</v>
      </c>
      <c r="C36" s="308" t="s">
        <v>267</v>
      </c>
      <c r="D36" s="224">
        <v>3</v>
      </c>
      <c r="E36" s="310" t="s">
        <v>105</v>
      </c>
      <c r="F36" s="310" t="s">
        <v>184</v>
      </c>
      <c r="G36" s="310">
        <f>1900-G35</f>
        <v>1604</v>
      </c>
      <c r="H36" s="8">
        <v>0</v>
      </c>
      <c r="I36" s="8">
        <v>0</v>
      </c>
      <c r="J36" s="8">
        <f t="shared" si="1"/>
        <v>0</v>
      </c>
      <c r="K36" s="12"/>
      <c r="L36" s="66">
        <v>10</v>
      </c>
      <c r="M36" s="8">
        <f t="shared" si="7"/>
        <v>120</v>
      </c>
      <c r="N36" s="66">
        <v>16.5</v>
      </c>
      <c r="O36" s="66">
        <v>12</v>
      </c>
      <c r="P36" s="8">
        <f t="shared" si="8"/>
        <v>46.5</v>
      </c>
      <c r="Q36" s="67">
        <f t="shared" si="2"/>
        <v>0</v>
      </c>
      <c r="R36" s="67">
        <f t="shared" si="2"/>
        <v>0</v>
      </c>
      <c r="S36" s="67">
        <f t="shared" si="2"/>
        <v>0</v>
      </c>
      <c r="T36" s="67">
        <f t="shared" si="2"/>
        <v>0</v>
      </c>
      <c r="U36" s="67">
        <f t="shared" si="2"/>
        <v>6.25E-2</v>
      </c>
      <c r="V36" s="63">
        <f t="shared" si="9"/>
        <v>0</v>
      </c>
      <c r="W36" s="63">
        <f t="shared" si="3"/>
        <v>0</v>
      </c>
      <c r="X36" s="63">
        <f t="shared" si="10"/>
        <v>0</v>
      </c>
      <c r="Y36" s="63">
        <f t="shared" si="11"/>
        <v>0</v>
      </c>
      <c r="Z36" s="63">
        <f t="shared" si="6"/>
        <v>100.25</v>
      </c>
      <c r="AA36" s="8"/>
    </row>
    <row r="37" spans="1:27" s="9" customFormat="1" ht="21" customHeight="1" x14ac:dyDescent="0.25">
      <c r="A37" s="133"/>
      <c r="B37" s="8">
        <v>11</v>
      </c>
      <c r="C37" s="308" t="s">
        <v>258</v>
      </c>
      <c r="D37" s="224">
        <v>5</v>
      </c>
      <c r="E37" s="310" t="s">
        <v>105</v>
      </c>
      <c r="F37" s="310" t="s">
        <v>184</v>
      </c>
      <c r="G37" s="310">
        <v>420</v>
      </c>
      <c r="H37" s="8">
        <v>0</v>
      </c>
      <c r="I37" s="8">
        <v>0</v>
      </c>
      <c r="J37" s="8">
        <f t="shared" si="1"/>
        <v>0</v>
      </c>
      <c r="K37" s="12"/>
      <c r="L37" s="66">
        <v>6</v>
      </c>
      <c r="M37" s="8">
        <f t="shared" si="7"/>
        <v>72</v>
      </c>
      <c r="N37" s="66">
        <v>36</v>
      </c>
      <c r="O37" s="66">
        <v>12</v>
      </c>
      <c r="P37" s="8">
        <f t="shared" si="8"/>
        <v>66</v>
      </c>
      <c r="Q37" s="67">
        <f t="shared" si="2"/>
        <v>0</v>
      </c>
      <c r="R37" s="67">
        <f t="shared" si="2"/>
        <v>0</v>
      </c>
      <c r="S37" s="67">
        <f t="shared" si="2"/>
        <v>0</v>
      </c>
      <c r="T37" s="67">
        <f t="shared" si="2"/>
        <v>0</v>
      </c>
      <c r="U37" s="67">
        <f t="shared" si="2"/>
        <v>0</v>
      </c>
      <c r="V37" s="63">
        <f t="shared" si="9"/>
        <v>0</v>
      </c>
      <c r="W37" s="63">
        <f t="shared" si="3"/>
        <v>0</v>
      </c>
      <c r="X37" s="63">
        <f t="shared" ref="X37" si="12">S37*($G37-$H37)-SUM(V37:W37)</f>
        <v>0</v>
      </c>
      <c r="Y37" s="63">
        <f t="shared" ref="Y37" si="13">T37*($G37-$H37)-SUM(V37:X37)</f>
        <v>0</v>
      </c>
      <c r="Z37" s="63">
        <f t="shared" si="6"/>
        <v>0</v>
      </c>
      <c r="AA37" s="8"/>
    </row>
    <row r="38" spans="1:27" s="222" customFormat="1" ht="21" customHeight="1" x14ac:dyDescent="0.25">
      <c r="A38" s="221"/>
      <c r="B38" s="8">
        <v>12</v>
      </c>
      <c r="C38" s="308" t="s">
        <v>166</v>
      </c>
      <c r="D38" s="224">
        <v>4</v>
      </c>
      <c r="E38" s="310" t="s">
        <v>172</v>
      </c>
      <c r="F38" s="310" t="s">
        <v>183</v>
      </c>
      <c r="G38" s="310">
        <v>2300</v>
      </c>
      <c r="H38" s="105">
        <v>0</v>
      </c>
      <c r="I38" s="105">
        <v>0</v>
      </c>
      <c r="J38" s="8">
        <f t="shared" si="1"/>
        <v>0</v>
      </c>
      <c r="K38" s="105"/>
      <c r="L38" s="66">
        <v>28</v>
      </c>
      <c r="M38" s="8">
        <f t="shared" si="7"/>
        <v>336</v>
      </c>
      <c r="N38" s="66">
        <v>9.4</v>
      </c>
      <c r="O38" s="66">
        <v>12</v>
      </c>
      <c r="P38" s="8">
        <f t="shared" si="8"/>
        <v>39.4</v>
      </c>
      <c r="Q38" s="67">
        <f t="shared" si="2"/>
        <v>0</v>
      </c>
      <c r="R38" s="67">
        <f t="shared" si="2"/>
        <v>0</v>
      </c>
      <c r="S38" s="67">
        <f t="shared" si="2"/>
        <v>0</v>
      </c>
      <c r="T38" s="67">
        <f t="shared" si="2"/>
        <v>7.7380952380952427E-3</v>
      </c>
      <c r="U38" s="67">
        <f t="shared" si="2"/>
        <v>4.3452380952380958E-2</v>
      </c>
      <c r="V38" s="63">
        <f t="shared" si="9"/>
        <v>0</v>
      </c>
      <c r="W38" s="63">
        <f t="shared" si="3"/>
        <v>0</v>
      </c>
      <c r="X38" s="63">
        <f t="shared" si="10"/>
        <v>0</v>
      </c>
      <c r="Y38" s="63">
        <f t="shared" si="11"/>
        <v>17.797619047619058</v>
      </c>
      <c r="Z38" s="63">
        <f t="shared" si="6"/>
        <v>82.142857142857139</v>
      </c>
      <c r="AA38" s="105"/>
    </row>
    <row r="39" spans="1:27" s="9" customFormat="1" ht="21" customHeight="1" x14ac:dyDescent="0.25">
      <c r="A39" s="133"/>
      <c r="B39" s="8">
        <v>13</v>
      </c>
      <c r="C39" s="308" t="s">
        <v>102</v>
      </c>
      <c r="D39" s="224">
        <v>3</v>
      </c>
      <c r="E39" s="310" t="s">
        <v>174</v>
      </c>
      <c r="F39" s="310" t="s">
        <v>180</v>
      </c>
      <c r="G39" s="310">
        <v>22</v>
      </c>
      <c r="H39" s="8">
        <v>0</v>
      </c>
      <c r="I39" s="8">
        <v>0</v>
      </c>
      <c r="J39" s="8">
        <f t="shared" si="1"/>
        <v>0</v>
      </c>
      <c r="K39" s="12"/>
      <c r="L39" s="66">
        <v>1</v>
      </c>
      <c r="M39" s="8">
        <f t="shared" si="7"/>
        <v>12</v>
      </c>
      <c r="N39" s="66">
        <v>0</v>
      </c>
      <c r="O39" s="66">
        <v>12</v>
      </c>
      <c r="P39" s="8">
        <f t="shared" si="8"/>
        <v>30</v>
      </c>
      <c r="Q39" s="67">
        <f t="shared" si="2"/>
        <v>0</v>
      </c>
      <c r="R39" s="67">
        <f t="shared" si="2"/>
        <v>0</v>
      </c>
      <c r="S39" s="67">
        <f t="shared" si="2"/>
        <v>0</v>
      </c>
      <c r="T39" s="67">
        <f t="shared" si="2"/>
        <v>1</v>
      </c>
      <c r="U39" s="67">
        <f t="shared" si="2"/>
        <v>1</v>
      </c>
      <c r="V39" s="63">
        <f t="shared" si="9"/>
        <v>0</v>
      </c>
      <c r="W39" s="63">
        <f t="shared" si="3"/>
        <v>0</v>
      </c>
      <c r="X39" s="63">
        <f t="shared" si="10"/>
        <v>0</v>
      </c>
      <c r="Y39" s="63">
        <f t="shared" si="11"/>
        <v>22</v>
      </c>
      <c r="Z39" s="63">
        <f t="shared" si="6"/>
        <v>0</v>
      </c>
      <c r="AA39" s="8"/>
    </row>
    <row r="40" spans="1:27" s="9" customFormat="1" ht="21" customHeight="1" x14ac:dyDescent="0.25">
      <c r="A40" s="133"/>
      <c r="B40" s="8">
        <v>14</v>
      </c>
      <c r="C40" s="308" t="s">
        <v>167</v>
      </c>
      <c r="D40" s="224">
        <v>2</v>
      </c>
      <c r="E40" s="310" t="s">
        <v>175</v>
      </c>
      <c r="F40" s="310" t="s">
        <v>183</v>
      </c>
      <c r="G40" s="310">
        <v>5</v>
      </c>
      <c r="H40" s="8">
        <v>0</v>
      </c>
      <c r="I40" s="8">
        <v>0</v>
      </c>
      <c r="J40" s="8">
        <f t="shared" si="1"/>
        <v>5</v>
      </c>
      <c r="K40" s="12"/>
      <c r="L40" s="66">
        <v>1</v>
      </c>
      <c r="M40" s="8">
        <f t="shared" si="7"/>
        <v>12</v>
      </c>
      <c r="N40" s="66">
        <v>6</v>
      </c>
      <c r="O40" s="66">
        <v>12</v>
      </c>
      <c r="P40" s="8">
        <f t="shared" si="8"/>
        <v>36</v>
      </c>
      <c r="Q40" s="67">
        <f t="shared" si="2"/>
        <v>0</v>
      </c>
      <c r="R40" s="67">
        <f t="shared" si="2"/>
        <v>0</v>
      </c>
      <c r="S40" s="67">
        <f t="shared" si="2"/>
        <v>0</v>
      </c>
      <c r="T40" s="67">
        <f t="shared" si="2"/>
        <v>0.5</v>
      </c>
      <c r="U40" s="67">
        <f t="shared" si="2"/>
        <v>1</v>
      </c>
      <c r="V40" s="63">
        <f t="shared" si="9"/>
        <v>0</v>
      </c>
      <c r="W40" s="63">
        <f t="shared" si="3"/>
        <v>0</v>
      </c>
      <c r="X40" s="63">
        <f t="shared" si="10"/>
        <v>0</v>
      </c>
      <c r="Y40" s="63">
        <f t="shared" si="11"/>
        <v>2.5</v>
      </c>
      <c r="Z40" s="63">
        <f t="shared" si="6"/>
        <v>2.5</v>
      </c>
      <c r="AA40" s="8"/>
    </row>
    <row r="41" spans="1:27" s="9" customFormat="1" ht="21" customHeight="1" x14ac:dyDescent="0.25">
      <c r="A41" s="133"/>
      <c r="B41" s="8">
        <v>15</v>
      </c>
      <c r="C41" s="308" t="s">
        <v>168</v>
      </c>
      <c r="D41" s="224">
        <v>3</v>
      </c>
      <c r="E41" s="310" t="s">
        <v>176</v>
      </c>
      <c r="F41" s="310" t="s">
        <v>183</v>
      </c>
      <c r="G41" s="310">
        <v>460</v>
      </c>
      <c r="H41" s="8">
        <v>432</v>
      </c>
      <c r="I41" s="8">
        <v>0</v>
      </c>
      <c r="J41" s="8">
        <f t="shared" si="1"/>
        <v>0</v>
      </c>
      <c r="K41" s="12"/>
      <c r="L41" s="66">
        <v>15</v>
      </c>
      <c r="M41" s="8">
        <f t="shared" si="7"/>
        <v>180</v>
      </c>
      <c r="N41" s="66">
        <v>12</v>
      </c>
      <c r="O41" s="66">
        <v>12</v>
      </c>
      <c r="P41" s="8">
        <f t="shared" si="8"/>
        <v>42</v>
      </c>
      <c r="Q41" s="67">
        <f t="shared" si="2"/>
        <v>0</v>
      </c>
      <c r="R41" s="67">
        <f t="shared" si="2"/>
        <v>0</v>
      </c>
      <c r="S41" s="67">
        <f t="shared" si="2"/>
        <v>0</v>
      </c>
      <c r="T41" s="67">
        <f t="shared" si="2"/>
        <v>0</v>
      </c>
      <c r="U41" s="67">
        <f t="shared" si="2"/>
        <v>6.6666666666666666E-2</v>
      </c>
      <c r="V41" s="63">
        <f t="shared" si="9"/>
        <v>0</v>
      </c>
      <c r="W41" s="63">
        <f t="shared" si="3"/>
        <v>0</v>
      </c>
      <c r="X41" s="63">
        <f t="shared" si="10"/>
        <v>0</v>
      </c>
      <c r="Y41" s="63">
        <f t="shared" si="11"/>
        <v>0</v>
      </c>
      <c r="Z41" s="63">
        <f t="shared" si="6"/>
        <v>1.8666666666666667</v>
      </c>
      <c r="AA41" s="8"/>
    </row>
    <row r="42" spans="1:27" s="9" customFormat="1" ht="21" customHeight="1" x14ac:dyDescent="0.25">
      <c r="A42" s="133"/>
      <c r="B42" s="8">
        <v>16</v>
      </c>
      <c r="C42" s="308" t="s">
        <v>169</v>
      </c>
      <c r="D42" s="224">
        <v>2</v>
      </c>
      <c r="E42" s="310" t="s">
        <v>174</v>
      </c>
      <c r="F42" s="310" t="s">
        <v>182</v>
      </c>
      <c r="G42" s="310">
        <v>5</v>
      </c>
      <c r="H42" s="8">
        <v>0</v>
      </c>
      <c r="I42" s="8">
        <v>0</v>
      </c>
      <c r="J42" s="8">
        <f t="shared" si="1"/>
        <v>5</v>
      </c>
      <c r="K42" s="12"/>
      <c r="L42" s="66">
        <v>1</v>
      </c>
      <c r="M42" s="8">
        <f t="shared" si="7"/>
        <v>12</v>
      </c>
      <c r="N42" s="66">
        <v>12</v>
      </c>
      <c r="O42" s="66">
        <v>12</v>
      </c>
      <c r="P42" s="8">
        <f t="shared" si="8"/>
        <v>42</v>
      </c>
      <c r="Q42" s="67">
        <f t="shared" si="2"/>
        <v>0</v>
      </c>
      <c r="R42" s="67">
        <f t="shared" si="2"/>
        <v>0</v>
      </c>
      <c r="S42" s="67">
        <f t="shared" si="2"/>
        <v>0</v>
      </c>
      <c r="T42" s="67">
        <f t="shared" si="2"/>
        <v>0</v>
      </c>
      <c r="U42" s="67">
        <f t="shared" si="2"/>
        <v>1</v>
      </c>
      <c r="V42" s="63">
        <f t="shared" si="9"/>
        <v>0</v>
      </c>
      <c r="W42" s="63">
        <f t="shared" si="3"/>
        <v>0</v>
      </c>
      <c r="X42" s="63">
        <f t="shared" si="10"/>
        <v>0</v>
      </c>
      <c r="Y42" s="63">
        <f t="shared" si="11"/>
        <v>0</v>
      </c>
      <c r="Z42" s="63">
        <f t="shared" si="6"/>
        <v>5</v>
      </c>
      <c r="AA42" s="8"/>
    </row>
    <row r="43" spans="1:27" s="222" customFormat="1" ht="21" customHeight="1" x14ac:dyDescent="0.25">
      <c r="A43" s="221"/>
      <c r="B43" s="8">
        <v>17</v>
      </c>
      <c r="C43" s="308" t="s">
        <v>194</v>
      </c>
      <c r="D43" s="224">
        <v>5</v>
      </c>
      <c r="E43" s="310" t="s">
        <v>174</v>
      </c>
      <c r="F43" s="310" t="s">
        <v>180</v>
      </c>
      <c r="G43" s="310">
        <v>300</v>
      </c>
      <c r="H43" s="8">
        <v>0</v>
      </c>
      <c r="I43" s="8">
        <v>0</v>
      </c>
      <c r="J43" s="8">
        <f t="shared" si="1"/>
        <v>0</v>
      </c>
      <c r="K43" s="105"/>
      <c r="L43" s="66">
        <v>10</v>
      </c>
      <c r="M43" s="8">
        <f t="shared" si="7"/>
        <v>120</v>
      </c>
      <c r="N43" s="66">
        <v>60</v>
      </c>
      <c r="O43" s="66">
        <v>12</v>
      </c>
      <c r="P43" s="8">
        <f t="shared" si="8"/>
        <v>90</v>
      </c>
      <c r="Q43" s="67">
        <f t="shared" ref="Q43:U58" si="14">IFERROR(IF(AND((Q$162-$P43)/$M43&gt;0,(Q$162-$P43)/$M43&lt;1),(Q$162-$P43)/$M43,IF((Q$162-$P43)/$M43&gt;0,1,0)),0)</f>
        <v>0</v>
      </c>
      <c r="R43" s="67">
        <f t="shared" si="14"/>
        <v>0</v>
      </c>
      <c r="S43" s="67">
        <f t="shared" si="14"/>
        <v>0</v>
      </c>
      <c r="T43" s="67">
        <f t="shared" si="14"/>
        <v>0</v>
      </c>
      <c r="U43" s="67">
        <f t="shared" si="14"/>
        <v>0</v>
      </c>
      <c r="V43" s="63">
        <f t="shared" si="9"/>
        <v>0</v>
      </c>
      <c r="W43" s="63">
        <f t="shared" si="3"/>
        <v>0</v>
      </c>
      <c r="X43" s="63">
        <f t="shared" ref="X43" si="15">S43*($G43-$H43)-SUM(V43:W43)</f>
        <v>0</v>
      </c>
      <c r="Y43" s="63">
        <f t="shared" ref="Y43" si="16">T43*($G43-$H43)-SUM(V43:X43)</f>
        <v>0</v>
      </c>
      <c r="Z43" s="63">
        <f t="shared" si="6"/>
        <v>0</v>
      </c>
      <c r="AA43" s="105"/>
    </row>
    <row r="44" spans="1:27" s="9" customFormat="1" ht="21" customHeight="1" x14ac:dyDescent="0.25">
      <c r="A44" s="133"/>
      <c r="B44" s="8">
        <v>18</v>
      </c>
      <c r="C44" s="308" t="s">
        <v>109</v>
      </c>
      <c r="D44" s="224">
        <v>4</v>
      </c>
      <c r="E44" s="310" t="s">
        <v>186</v>
      </c>
      <c r="F44" s="310" t="s">
        <v>185</v>
      </c>
      <c r="G44" s="310">
        <v>580</v>
      </c>
      <c r="H44" s="8">
        <v>0</v>
      </c>
      <c r="I44" s="8">
        <v>0</v>
      </c>
      <c r="J44" s="8">
        <f t="shared" si="1"/>
        <v>0</v>
      </c>
      <c r="K44" s="12"/>
      <c r="L44" s="66">
        <v>6</v>
      </c>
      <c r="M44" s="8">
        <f t="shared" si="7"/>
        <v>72</v>
      </c>
      <c r="N44" s="66">
        <v>60</v>
      </c>
      <c r="O44" s="66">
        <v>12</v>
      </c>
      <c r="P44" s="8">
        <f t="shared" si="8"/>
        <v>90</v>
      </c>
      <c r="Q44" s="67">
        <f t="shared" si="14"/>
        <v>0</v>
      </c>
      <c r="R44" s="67">
        <f t="shared" si="14"/>
        <v>0</v>
      </c>
      <c r="S44" s="67">
        <f t="shared" si="14"/>
        <v>0</v>
      </c>
      <c r="T44" s="67">
        <f t="shared" si="14"/>
        <v>0</v>
      </c>
      <c r="U44" s="67">
        <f t="shared" si="14"/>
        <v>0</v>
      </c>
      <c r="V44" s="63">
        <f t="shared" si="9"/>
        <v>0</v>
      </c>
      <c r="W44" s="63">
        <f t="shared" si="3"/>
        <v>0</v>
      </c>
      <c r="X44" s="63">
        <f t="shared" si="10"/>
        <v>0</v>
      </c>
      <c r="Y44" s="63">
        <f t="shared" si="11"/>
        <v>0</v>
      </c>
      <c r="Z44" s="63">
        <f t="shared" si="6"/>
        <v>0</v>
      </c>
      <c r="AA44" s="8"/>
    </row>
    <row r="45" spans="1:27" s="9" customFormat="1" ht="21" customHeight="1" x14ac:dyDescent="0.25">
      <c r="A45" s="133"/>
      <c r="B45" s="8">
        <v>19</v>
      </c>
      <c r="C45" s="308" t="s">
        <v>187</v>
      </c>
      <c r="D45" s="224">
        <v>5</v>
      </c>
      <c r="E45" s="310" t="s">
        <v>186</v>
      </c>
      <c r="F45" s="310" t="s">
        <v>185</v>
      </c>
      <c r="G45" s="310">
        <v>275</v>
      </c>
      <c r="H45" s="8">
        <v>0</v>
      </c>
      <c r="I45" s="8">
        <v>0</v>
      </c>
      <c r="J45" s="8">
        <f t="shared" si="1"/>
        <v>0</v>
      </c>
      <c r="K45" s="12"/>
      <c r="L45" s="66">
        <v>4</v>
      </c>
      <c r="M45" s="8">
        <f t="shared" si="7"/>
        <v>48</v>
      </c>
      <c r="N45" s="66">
        <v>60</v>
      </c>
      <c r="O45" s="66">
        <v>12</v>
      </c>
      <c r="P45" s="8">
        <f t="shared" si="8"/>
        <v>90</v>
      </c>
      <c r="Q45" s="67">
        <f t="shared" si="14"/>
        <v>0</v>
      </c>
      <c r="R45" s="67">
        <f t="shared" si="14"/>
        <v>0</v>
      </c>
      <c r="S45" s="67">
        <f t="shared" si="14"/>
        <v>0</v>
      </c>
      <c r="T45" s="67">
        <f t="shared" si="14"/>
        <v>0</v>
      </c>
      <c r="U45" s="67">
        <f t="shared" si="14"/>
        <v>0</v>
      </c>
      <c r="V45" s="63">
        <f t="shared" si="9"/>
        <v>0</v>
      </c>
      <c r="W45" s="63">
        <f t="shared" si="3"/>
        <v>0</v>
      </c>
      <c r="X45" s="63">
        <f t="shared" si="10"/>
        <v>0</v>
      </c>
      <c r="Y45" s="63">
        <f t="shared" si="11"/>
        <v>0</v>
      </c>
      <c r="Z45" s="63">
        <f t="shared" si="6"/>
        <v>0</v>
      </c>
      <c r="AA45" s="8"/>
    </row>
    <row r="46" spans="1:27" s="9" customFormat="1" ht="21" customHeight="1" x14ac:dyDescent="0.25">
      <c r="A46" s="133"/>
      <c r="B46" s="8">
        <v>20</v>
      </c>
      <c r="C46" s="308" t="s">
        <v>188</v>
      </c>
      <c r="D46" s="224">
        <v>5</v>
      </c>
      <c r="E46" s="310" t="s">
        <v>174</v>
      </c>
      <c r="F46" s="310" t="s">
        <v>182</v>
      </c>
      <c r="G46" s="310">
        <v>12</v>
      </c>
      <c r="H46" s="8">
        <v>0</v>
      </c>
      <c r="I46" s="8">
        <v>0</v>
      </c>
      <c r="J46" s="8">
        <f t="shared" si="1"/>
        <v>0</v>
      </c>
      <c r="K46" s="12"/>
      <c r="L46" s="66">
        <v>1</v>
      </c>
      <c r="M46" s="8">
        <f t="shared" si="7"/>
        <v>12</v>
      </c>
      <c r="N46" s="66">
        <v>60</v>
      </c>
      <c r="O46" s="66">
        <v>12</v>
      </c>
      <c r="P46" s="8">
        <f t="shared" si="8"/>
        <v>90</v>
      </c>
      <c r="Q46" s="67">
        <f t="shared" si="14"/>
        <v>0</v>
      </c>
      <c r="R46" s="67">
        <f t="shared" si="14"/>
        <v>0</v>
      </c>
      <c r="S46" s="67">
        <f t="shared" si="14"/>
        <v>0</v>
      </c>
      <c r="T46" s="67">
        <f t="shared" si="14"/>
        <v>0</v>
      </c>
      <c r="U46" s="67">
        <f t="shared" si="14"/>
        <v>0</v>
      </c>
      <c r="V46" s="63">
        <f t="shared" si="9"/>
        <v>0</v>
      </c>
      <c r="W46" s="63">
        <f t="shared" si="3"/>
        <v>0</v>
      </c>
      <c r="X46" s="63">
        <f t="shared" si="10"/>
        <v>0</v>
      </c>
      <c r="Y46" s="63">
        <f t="shared" si="11"/>
        <v>0</v>
      </c>
      <c r="Z46" s="63">
        <f t="shared" si="6"/>
        <v>0</v>
      </c>
      <c r="AA46" s="8"/>
    </row>
    <row r="47" spans="1:27" s="9" customFormat="1" ht="21" customHeight="1" x14ac:dyDescent="0.25">
      <c r="A47" s="133"/>
      <c r="B47" s="8">
        <v>21</v>
      </c>
      <c r="C47" s="308" t="s">
        <v>189</v>
      </c>
      <c r="D47" s="224">
        <v>5</v>
      </c>
      <c r="E47" s="310" t="s">
        <v>174</v>
      </c>
      <c r="F47" s="310" t="s">
        <v>182</v>
      </c>
      <c r="G47" s="310">
        <v>20</v>
      </c>
      <c r="H47" s="8">
        <v>0</v>
      </c>
      <c r="I47" s="8">
        <v>0</v>
      </c>
      <c r="J47" s="8">
        <f t="shared" si="1"/>
        <v>0</v>
      </c>
      <c r="K47" s="12"/>
      <c r="L47" s="66">
        <v>1</v>
      </c>
      <c r="M47" s="8">
        <f t="shared" si="7"/>
        <v>12</v>
      </c>
      <c r="N47" s="66">
        <v>60</v>
      </c>
      <c r="O47" s="66">
        <v>12</v>
      </c>
      <c r="P47" s="8">
        <f t="shared" si="8"/>
        <v>90</v>
      </c>
      <c r="Q47" s="67">
        <f t="shared" si="14"/>
        <v>0</v>
      </c>
      <c r="R47" s="67">
        <f t="shared" si="14"/>
        <v>0</v>
      </c>
      <c r="S47" s="67">
        <f t="shared" si="14"/>
        <v>0</v>
      </c>
      <c r="T47" s="67">
        <f t="shared" si="14"/>
        <v>0</v>
      </c>
      <c r="U47" s="67">
        <f t="shared" si="14"/>
        <v>0</v>
      </c>
      <c r="V47" s="63">
        <f t="shared" si="9"/>
        <v>0</v>
      </c>
      <c r="W47" s="63">
        <f t="shared" si="3"/>
        <v>0</v>
      </c>
      <c r="X47" s="63">
        <f t="shared" si="10"/>
        <v>0</v>
      </c>
      <c r="Y47" s="63">
        <f t="shared" si="11"/>
        <v>0</v>
      </c>
      <c r="Z47" s="63">
        <f t="shared" si="6"/>
        <v>0</v>
      </c>
      <c r="AA47" s="8"/>
    </row>
    <row r="48" spans="1:27" s="222" customFormat="1" ht="21" customHeight="1" x14ac:dyDescent="0.25">
      <c r="A48" s="221"/>
      <c r="B48" s="8">
        <v>22</v>
      </c>
      <c r="C48" s="308" t="s">
        <v>190</v>
      </c>
      <c r="D48" s="224">
        <v>5</v>
      </c>
      <c r="E48" s="310" t="s">
        <v>170</v>
      </c>
      <c r="F48" s="310" t="s">
        <v>178</v>
      </c>
      <c r="G48" s="310">
        <v>100</v>
      </c>
      <c r="H48" s="8">
        <v>0</v>
      </c>
      <c r="I48" s="8">
        <v>0</v>
      </c>
      <c r="J48" s="8">
        <f t="shared" si="1"/>
        <v>0</v>
      </c>
      <c r="K48" s="105"/>
      <c r="L48" s="66">
        <v>3</v>
      </c>
      <c r="M48" s="8">
        <f t="shared" si="7"/>
        <v>36</v>
      </c>
      <c r="N48" s="66">
        <v>120</v>
      </c>
      <c r="O48" s="66">
        <v>12</v>
      </c>
      <c r="P48" s="8">
        <f t="shared" si="8"/>
        <v>150</v>
      </c>
      <c r="Q48" s="67">
        <f t="shared" si="14"/>
        <v>0</v>
      </c>
      <c r="R48" s="67">
        <f t="shared" si="14"/>
        <v>0</v>
      </c>
      <c r="S48" s="67">
        <f t="shared" si="14"/>
        <v>0</v>
      </c>
      <c r="T48" s="67">
        <f t="shared" si="14"/>
        <v>0</v>
      </c>
      <c r="U48" s="67">
        <f t="shared" si="14"/>
        <v>0</v>
      </c>
      <c r="V48" s="63">
        <f t="shared" si="9"/>
        <v>0</v>
      </c>
      <c r="W48" s="63">
        <f t="shared" si="3"/>
        <v>0</v>
      </c>
      <c r="X48" s="63">
        <f t="shared" si="10"/>
        <v>0</v>
      </c>
      <c r="Y48" s="63">
        <f t="shared" si="11"/>
        <v>0</v>
      </c>
      <c r="Z48" s="63">
        <f t="shared" si="6"/>
        <v>0</v>
      </c>
      <c r="AA48" s="105"/>
    </row>
    <row r="49" spans="1:27" s="222" customFormat="1" ht="21" customHeight="1" x14ac:dyDescent="0.25">
      <c r="A49" s="221"/>
      <c r="B49" s="8">
        <v>23</v>
      </c>
      <c r="C49" s="308" t="s">
        <v>191</v>
      </c>
      <c r="D49" s="224">
        <v>5</v>
      </c>
      <c r="E49" s="310" t="s">
        <v>176</v>
      </c>
      <c r="F49" s="310" t="s">
        <v>193</v>
      </c>
      <c r="G49" s="310">
        <v>150</v>
      </c>
      <c r="H49" s="8">
        <v>0</v>
      </c>
      <c r="I49" s="8">
        <v>0</v>
      </c>
      <c r="J49" s="8">
        <f t="shared" si="1"/>
        <v>0</v>
      </c>
      <c r="K49" s="105"/>
      <c r="L49" s="66">
        <v>3</v>
      </c>
      <c r="M49" s="8">
        <f t="shared" si="7"/>
        <v>36</v>
      </c>
      <c r="N49" s="66">
        <v>120</v>
      </c>
      <c r="O49" s="66">
        <v>12</v>
      </c>
      <c r="P49" s="8">
        <f t="shared" si="8"/>
        <v>150</v>
      </c>
      <c r="Q49" s="67">
        <f t="shared" si="14"/>
        <v>0</v>
      </c>
      <c r="R49" s="67">
        <f t="shared" si="14"/>
        <v>0</v>
      </c>
      <c r="S49" s="67">
        <f t="shared" si="14"/>
        <v>0</v>
      </c>
      <c r="T49" s="67">
        <f t="shared" si="14"/>
        <v>0</v>
      </c>
      <c r="U49" s="67">
        <f t="shared" si="14"/>
        <v>0</v>
      </c>
      <c r="V49" s="63">
        <f t="shared" si="9"/>
        <v>0</v>
      </c>
      <c r="W49" s="63">
        <f t="shared" si="3"/>
        <v>0</v>
      </c>
      <c r="X49" s="63">
        <f t="shared" si="10"/>
        <v>0</v>
      </c>
      <c r="Y49" s="63">
        <f t="shared" si="11"/>
        <v>0</v>
      </c>
      <c r="Z49" s="63">
        <f t="shared" si="6"/>
        <v>0</v>
      </c>
      <c r="AA49" s="105"/>
    </row>
    <row r="50" spans="1:27" s="9" customFormat="1" ht="21" customHeight="1" x14ac:dyDescent="0.25">
      <c r="A50" s="133"/>
      <c r="B50" s="8">
        <v>24</v>
      </c>
      <c r="C50" s="308" t="s">
        <v>192</v>
      </c>
      <c r="D50" s="224">
        <v>5</v>
      </c>
      <c r="E50" s="310" t="s">
        <v>175</v>
      </c>
      <c r="F50" s="310" t="s">
        <v>183</v>
      </c>
      <c r="G50" s="310">
        <v>150</v>
      </c>
      <c r="H50" s="8">
        <v>0</v>
      </c>
      <c r="I50" s="8">
        <v>0</v>
      </c>
      <c r="J50" s="8">
        <f t="shared" si="1"/>
        <v>0</v>
      </c>
      <c r="K50" s="12"/>
      <c r="L50" s="66">
        <v>3</v>
      </c>
      <c r="M50" s="8">
        <f t="shared" si="7"/>
        <v>36</v>
      </c>
      <c r="N50" s="66">
        <v>120</v>
      </c>
      <c r="O50" s="66">
        <v>12</v>
      </c>
      <c r="P50" s="8">
        <f t="shared" si="8"/>
        <v>150</v>
      </c>
      <c r="Q50" s="67">
        <f t="shared" si="14"/>
        <v>0</v>
      </c>
      <c r="R50" s="67">
        <f t="shared" si="14"/>
        <v>0</v>
      </c>
      <c r="S50" s="67">
        <f t="shared" si="14"/>
        <v>0</v>
      </c>
      <c r="T50" s="67">
        <f t="shared" si="14"/>
        <v>0</v>
      </c>
      <c r="U50" s="67">
        <f t="shared" si="14"/>
        <v>0</v>
      </c>
      <c r="V50" s="63">
        <f t="shared" si="9"/>
        <v>0</v>
      </c>
      <c r="W50" s="63">
        <f t="shared" si="3"/>
        <v>0</v>
      </c>
      <c r="X50" s="63">
        <f t="shared" si="10"/>
        <v>0</v>
      </c>
      <c r="Y50" s="63">
        <f t="shared" si="11"/>
        <v>0</v>
      </c>
      <c r="Z50" s="63">
        <f t="shared" si="6"/>
        <v>0</v>
      </c>
      <c r="AA50" s="8"/>
    </row>
    <row r="51" spans="1:27" s="222" customFormat="1" ht="21" customHeight="1" x14ac:dyDescent="0.25">
      <c r="A51" s="221"/>
      <c r="B51" s="221"/>
      <c r="C51" s="221"/>
      <c r="D51" s="221"/>
      <c r="E51" s="221"/>
      <c r="F51" s="221"/>
      <c r="G51" s="310"/>
      <c r="H51" s="105"/>
      <c r="I51" s="105"/>
      <c r="J51" s="8">
        <f t="shared" si="1"/>
        <v>0</v>
      </c>
      <c r="K51" s="105"/>
      <c r="L51" s="66"/>
      <c r="M51" s="8">
        <f t="shared" si="7"/>
        <v>0</v>
      </c>
      <c r="N51" s="66"/>
      <c r="O51" s="66"/>
      <c r="P51" s="8">
        <f t="shared" si="8"/>
        <v>18</v>
      </c>
      <c r="Q51" s="67">
        <f t="shared" si="14"/>
        <v>0</v>
      </c>
      <c r="R51" s="67">
        <f t="shared" si="14"/>
        <v>0</v>
      </c>
      <c r="S51" s="67">
        <f t="shared" si="14"/>
        <v>0</v>
      </c>
      <c r="T51" s="67">
        <f t="shared" si="14"/>
        <v>0</v>
      </c>
      <c r="U51" s="67">
        <f t="shared" si="14"/>
        <v>0</v>
      </c>
      <c r="V51" s="63">
        <f t="shared" si="9"/>
        <v>0</v>
      </c>
      <c r="W51" s="63">
        <f t="shared" si="3"/>
        <v>0</v>
      </c>
      <c r="X51" s="63">
        <f t="shared" si="10"/>
        <v>0</v>
      </c>
      <c r="Y51" s="63">
        <f t="shared" si="11"/>
        <v>0</v>
      </c>
      <c r="Z51" s="63">
        <f t="shared" si="6"/>
        <v>0</v>
      </c>
      <c r="AA51" s="105"/>
    </row>
    <row r="52" spans="1:27" s="9" customFormat="1" ht="21" customHeight="1" x14ac:dyDescent="0.25">
      <c r="A52" s="133"/>
      <c r="B52" s="8"/>
      <c r="C52" s="308"/>
      <c r="D52" s="12"/>
      <c r="E52" s="310"/>
      <c r="F52" s="310"/>
      <c r="G52" s="310"/>
      <c r="H52" s="12"/>
      <c r="I52" s="12"/>
      <c r="J52" s="8">
        <f t="shared" si="1"/>
        <v>0</v>
      </c>
      <c r="K52" s="12"/>
      <c r="L52" s="66"/>
      <c r="M52" s="8">
        <f t="shared" si="7"/>
        <v>0</v>
      </c>
      <c r="N52" s="66"/>
      <c r="O52" s="66"/>
      <c r="P52" s="8">
        <f t="shared" si="8"/>
        <v>18</v>
      </c>
      <c r="Q52" s="67">
        <f t="shared" si="14"/>
        <v>0</v>
      </c>
      <c r="R52" s="67">
        <f t="shared" si="14"/>
        <v>0</v>
      </c>
      <c r="S52" s="67">
        <f t="shared" si="14"/>
        <v>0</v>
      </c>
      <c r="T52" s="67">
        <f t="shared" si="14"/>
        <v>0</v>
      </c>
      <c r="U52" s="67">
        <f t="shared" si="14"/>
        <v>0</v>
      </c>
      <c r="V52" s="63">
        <f t="shared" si="9"/>
        <v>0</v>
      </c>
      <c r="W52" s="63">
        <f t="shared" si="3"/>
        <v>0</v>
      </c>
      <c r="X52" s="63">
        <f t="shared" si="10"/>
        <v>0</v>
      </c>
      <c r="Y52" s="63">
        <f t="shared" si="11"/>
        <v>0</v>
      </c>
      <c r="Z52" s="63">
        <f t="shared" si="6"/>
        <v>0</v>
      </c>
      <c r="AA52" s="8"/>
    </row>
    <row r="53" spans="1:27" s="222" customFormat="1" ht="21" customHeight="1" x14ac:dyDescent="0.25">
      <c r="A53" s="221"/>
      <c r="B53" s="105"/>
      <c r="C53" s="308"/>
      <c r="D53" s="105"/>
      <c r="E53" s="310"/>
      <c r="F53" s="310"/>
      <c r="G53" s="310"/>
      <c r="H53" s="105"/>
      <c r="I53" s="105"/>
      <c r="J53" s="8">
        <f t="shared" si="1"/>
        <v>0</v>
      </c>
      <c r="K53" s="105"/>
      <c r="L53" s="66"/>
      <c r="M53" s="8">
        <f t="shared" si="7"/>
        <v>0</v>
      </c>
      <c r="N53" s="66"/>
      <c r="O53" s="66"/>
      <c r="P53" s="8">
        <f t="shared" si="8"/>
        <v>18</v>
      </c>
      <c r="Q53" s="67">
        <f t="shared" si="14"/>
        <v>0</v>
      </c>
      <c r="R53" s="67">
        <f t="shared" si="14"/>
        <v>0</v>
      </c>
      <c r="S53" s="67">
        <f t="shared" si="14"/>
        <v>0</v>
      </c>
      <c r="T53" s="67">
        <f t="shared" si="14"/>
        <v>0</v>
      </c>
      <c r="U53" s="67">
        <f t="shared" si="14"/>
        <v>0</v>
      </c>
      <c r="V53" s="63">
        <f t="shared" si="9"/>
        <v>0</v>
      </c>
      <c r="W53" s="63">
        <f t="shared" si="3"/>
        <v>0</v>
      </c>
      <c r="X53" s="63">
        <f t="shared" si="10"/>
        <v>0</v>
      </c>
      <c r="Y53" s="63">
        <f t="shared" si="11"/>
        <v>0</v>
      </c>
      <c r="Z53" s="63">
        <f t="shared" si="6"/>
        <v>0</v>
      </c>
      <c r="AA53" s="105"/>
    </row>
    <row r="54" spans="1:27" s="222" customFormat="1" ht="21" customHeight="1" x14ac:dyDescent="0.25">
      <c r="A54" s="221"/>
      <c r="B54" s="105"/>
      <c r="C54" s="308"/>
      <c r="D54" s="105"/>
      <c r="E54" s="310"/>
      <c r="F54" s="310"/>
      <c r="G54" s="310"/>
      <c r="H54" s="105"/>
      <c r="I54" s="105"/>
      <c r="J54" s="8">
        <f t="shared" si="1"/>
        <v>0</v>
      </c>
      <c r="K54" s="105"/>
      <c r="L54" s="66"/>
      <c r="M54" s="8">
        <f t="shared" si="7"/>
        <v>0</v>
      </c>
      <c r="N54" s="66"/>
      <c r="O54" s="66"/>
      <c r="P54" s="8">
        <f t="shared" si="8"/>
        <v>18</v>
      </c>
      <c r="Q54" s="67">
        <f t="shared" si="14"/>
        <v>0</v>
      </c>
      <c r="R54" s="67">
        <f t="shared" si="14"/>
        <v>0</v>
      </c>
      <c r="S54" s="67">
        <f t="shared" si="14"/>
        <v>0</v>
      </c>
      <c r="T54" s="67">
        <f t="shared" si="14"/>
        <v>0</v>
      </c>
      <c r="U54" s="67">
        <f t="shared" si="14"/>
        <v>0</v>
      </c>
      <c r="V54" s="63">
        <f t="shared" si="9"/>
        <v>0</v>
      </c>
      <c r="W54" s="63">
        <f t="shared" si="3"/>
        <v>0</v>
      </c>
      <c r="X54" s="63">
        <f t="shared" si="10"/>
        <v>0</v>
      </c>
      <c r="Y54" s="63">
        <f t="shared" si="11"/>
        <v>0</v>
      </c>
      <c r="Z54" s="63">
        <f t="shared" si="6"/>
        <v>0</v>
      </c>
      <c r="AA54" s="105"/>
    </row>
    <row r="55" spans="1:27" s="222" customFormat="1" ht="21" customHeight="1" x14ac:dyDescent="0.25">
      <c r="A55" s="221"/>
      <c r="B55" s="105"/>
      <c r="C55" s="308"/>
      <c r="D55" s="105"/>
      <c r="E55" s="310"/>
      <c r="F55" s="310"/>
      <c r="G55" s="310"/>
      <c r="H55" s="105"/>
      <c r="I55" s="105"/>
      <c r="J55" s="8">
        <f t="shared" si="1"/>
        <v>0</v>
      </c>
      <c r="K55" s="105"/>
      <c r="L55" s="66"/>
      <c r="M55" s="8">
        <f t="shared" si="7"/>
        <v>0</v>
      </c>
      <c r="N55" s="66"/>
      <c r="O55" s="66"/>
      <c r="P55" s="8">
        <f t="shared" si="8"/>
        <v>18</v>
      </c>
      <c r="Q55" s="67">
        <f t="shared" si="14"/>
        <v>0</v>
      </c>
      <c r="R55" s="67">
        <f t="shared" si="14"/>
        <v>0</v>
      </c>
      <c r="S55" s="67">
        <f t="shared" si="14"/>
        <v>0</v>
      </c>
      <c r="T55" s="67">
        <f t="shared" si="14"/>
        <v>0</v>
      </c>
      <c r="U55" s="67">
        <f t="shared" si="14"/>
        <v>0</v>
      </c>
      <c r="V55" s="63">
        <f t="shared" si="9"/>
        <v>0</v>
      </c>
      <c r="W55" s="63">
        <f t="shared" si="3"/>
        <v>0</v>
      </c>
      <c r="X55" s="63">
        <f t="shared" si="10"/>
        <v>0</v>
      </c>
      <c r="Y55" s="63">
        <f t="shared" si="11"/>
        <v>0</v>
      </c>
      <c r="Z55" s="63">
        <f t="shared" si="6"/>
        <v>0</v>
      </c>
      <c r="AA55" s="105"/>
    </row>
    <row r="56" spans="1:27" s="9" customFormat="1" ht="21" customHeight="1" x14ac:dyDescent="0.25">
      <c r="A56" s="133"/>
      <c r="B56" s="8"/>
      <c r="C56" s="308"/>
      <c r="D56" s="12"/>
      <c r="E56" s="310"/>
      <c r="F56" s="310"/>
      <c r="G56" s="310"/>
      <c r="H56" s="12"/>
      <c r="I56" s="12"/>
      <c r="J56" s="8">
        <f t="shared" si="1"/>
        <v>0</v>
      </c>
      <c r="K56" s="12"/>
      <c r="L56" s="66"/>
      <c r="M56" s="8">
        <f t="shared" si="7"/>
        <v>0</v>
      </c>
      <c r="N56" s="66"/>
      <c r="O56" s="66"/>
      <c r="P56" s="8">
        <f t="shared" si="8"/>
        <v>18</v>
      </c>
      <c r="Q56" s="67">
        <f t="shared" si="14"/>
        <v>0</v>
      </c>
      <c r="R56" s="67">
        <f t="shared" si="14"/>
        <v>0</v>
      </c>
      <c r="S56" s="67">
        <f t="shared" si="14"/>
        <v>0</v>
      </c>
      <c r="T56" s="67">
        <f t="shared" si="14"/>
        <v>0</v>
      </c>
      <c r="U56" s="67">
        <f t="shared" si="14"/>
        <v>0</v>
      </c>
      <c r="V56" s="63">
        <f t="shared" si="9"/>
        <v>0</v>
      </c>
      <c r="W56" s="63">
        <f t="shared" si="3"/>
        <v>0</v>
      </c>
      <c r="X56" s="63">
        <f t="shared" si="10"/>
        <v>0</v>
      </c>
      <c r="Y56" s="63">
        <f t="shared" si="11"/>
        <v>0</v>
      </c>
      <c r="Z56" s="63">
        <f t="shared" si="6"/>
        <v>0</v>
      </c>
      <c r="AA56" s="8"/>
    </row>
    <row r="57" spans="1:27" s="9" customFormat="1" ht="21" customHeight="1" x14ac:dyDescent="0.25">
      <c r="A57" s="133"/>
      <c r="B57" s="8"/>
      <c r="C57" s="308"/>
      <c r="D57" s="12"/>
      <c r="E57" s="310"/>
      <c r="F57" s="310"/>
      <c r="G57" s="310"/>
      <c r="H57" s="12"/>
      <c r="I57" s="12"/>
      <c r="J57" s="8">
        <f t="shared" si="1"/>
        <v>0</v>
      </c>
      <c r="K57" s="12"/>
      <c r="L57" s="66"/>
      <c r="M57" s="8">
        <f t="shared" si="7"/>
        <v>0</v>
      </c>
      <c r="N57" s="66"/>
      <c r="O57" s="66"/>
      <c r="P57" s="8">
        <f t="shared" si="8"/>
        <v>18</v>
      </c>
      <c r="Q57" s="67">
        <f t="shared" si="14"/>
        <v>0</v>
      </c>
      <c r="R57" s="67">
        <f t="shared" si="14"/>
        <v>0</v>
      </c>
      <c r="S57" s="67">
        <f t="shared" si="14"/>
        <v>0</v>
      </c>
      <c r="T57" s="67">
        <f t="shared" si="14"/>
        <v>0</v>
      </c>
      <c r="U57" s="67">
        <f t="shared" si="14"/>
        <v>0</v>
      </c>
      <c r="V57" s="63">
        <f t="shared" si="9"/>
        <v>0</v>
      </c>
      <c r="W57" s="63">
        <f t="shared" si="3"/>
        <v>0</v>
      </c>
      <c r="X57" s="63">
        <f t="shared" si="10"/>
        <v>0</v>
      </c>
      <c r="Y57" s="63">
        <f t="shared" si="11"/>
        <v>0</v>
      </c>
      <c r="Z57" s="63">
        <f t="shared" si="6"/>
        <v>0</v>
      </c>
      <c r="AA57" s="8"/>
    </row>
    <row r="58" spans="1:27" s="9" customFormat="1" ht="21" customHeight="1" x14ac:dyDescent="0.25">
      <c r="A58" s="133"/>
      <c r="B58" s="8"/>
      <c r="C58" s="308"/>
      <c r="D58" s="12"/>
      <c r="E58" s="310"/>
      <c r="F58" s="310"/>
      <c r="G58" s="310"/>
      <c r="H58" s="12"/>
      <c r="I58" s="12"/>
      <c r="J58" s="8">
        <f t="shared" si="1"/>
        <v>0</v>
      </c>
      <c r="K58" s="12"/>
      <c r="L58" s="66"/>
      <c r="M58" s="8">
        <f t="shared" si="7"/>
        <v>0</v>
      </c>
      <c r="N58" s="66"/>
      <c r="O58" s="66"/>
      <c r="P58" s="8">
        <f t="shared" si="8"/>
        <v>18</v>
      </c>
      <c r="Q58" s="67">
        <f t="shared" si="14"/>
        <v>0</v>
      </c>
      <c r="R58" s="67">
        <f t="shared" si="14"/>
        <v>0</v>
      </c>
      <c r="S58" s="67">
        <f t="shared" si="14"/>
        <v>0</v>
      </c>
      <c r="T58" s="67">
        <f t="shared" si="14"/>
        <v>0</v>
      </c>
      <c r="U58" s="67">
        <f t="shared" si="14"/>
        <v>0</v>
      </c>
      <c r="V58" s="63">
        <f t="shared" si="9"/>
        <v>0</v>
      </c>
      <c r="W58" s="63">
        <f t="shared" si="3"/>
        <v>0</v>
      </c>
      <c r="X58" s="63">
        <f t="shared" si="10"/>
        <v>0</v>
      </c>
      <c r="Y58" s="63">
        <f t="shared" si="11"/>
        <v>0</v>
      </c>
      <c r="Z58" s="63">
        <f t="shared" si="6"/>
        <v>0</v>
      </c>
      <c r="AA58" s="8"/>
    </row>
    <row r="59" spans="1:27" s="9" customFormat="1" ht="21" customHeight="1" x14ac:dyDescent="0.25">
      <c r="A59" s="133"/>
      <c r="B59" s="8"/>
      <c r="C59" s="308"/>
      <c r="D59" s="12"/>
      <c r="E59" s="310"/>
      <c r="F59" s="310"/>
      <c r="G59" s="310"/>
      <c r="H59" s="12"/>
      <c r="I59" s="12"/>
      <c r="J59" s="8">
        <f t="shared" si="1"/>
        <v>0</v>
      </c>
      <c r="K59" s="12"/>
      <c r="L59" s="66"/>
      <c r="M59" s="8">
        <f t="shared" si="7"/>
        <v>0</v>
      </c>
      <c r="N59" s="66"/>
      <c r="O59" s="66"/>
      <c r="P59" s="8">
        <f t="shared" si="8"/>
        <v>18</v>
      </c>
      <c r="Q59" s="67">
        <f t="shared" ref="Q59:U74" si="17">IFERROR(IF(AND((Q$162-$P59)/$M59&gt;0,(Q$162-$P59)/$M59&lt;1),(Q$162-$P59)/$M59,IF((Q$162-$P59)/$M59&gt;0,1,0)),0)</f>
        <v>0</v>
      </c>
      <c r="R59" s="67">
        <f t="shared" si="17"/>
        <v>0</v>
      </c>
      <c r="S59" s="67">
        <f t="shared" si="17"/>
        <v>0</v>
      </c>
      <c r="T59" s="67">
        <f t="shared" si="17"/>
        <v>0</v>
      </c>
      <c r="U59" s="67">
        <f t="shared" si="17"/>
        <v>0</v>
      </c>
      <c r="V59" s="63">
        <f t="shared" si="9"/>
        <v>0</v>
      </c>
      <c r="W59" s="63">
        <f t="shared" si="3"/>
        <v>0</v>
      </c>
      <c r="X59" s="63">
        <f t="shared" si="10"/>
        <v>0</v>
      </c>
      <c r="Y59" s="63">
        <f t="shared" si="11"/>
        <v>0</v>
      </c>
      <c r="Z59" s="63">
        <f t="shared" si="6"/>
        <v>0</v>
      </c>
      <c r="AA59" s="8"/>
    </row>
    <row r="60" spans="1:27" s="9" customFormat="1" ht="21" customHeight="1" x14ac:dyDescent="0.25">
      <c r="A60" s="133"/>
      <c r="B60" s="8"/>
      <c r="C60" s="308"/>
      <c r="D60" s="12"/>
      <c r="E60" s="310"/>
      <c r="F60" s="310"/>
      <c r="G60" s="310"/>
      <c r="H60" s="12"/>
      <c r="I60" s="12"/>
      <c r="J60" s="8">
        <f t="shared" si="1"/>
        <v>0</v>
      </c>
      <c r="K60" s="12"/>
      <c r="L60" s="66"/>
      <c r="M60" s="8">
        <f t="shared" si="7"/>
        <v>0</v>
      </c>
      <c r="N60" s="66"/>
      <c r="O60" s="66"/>
      <c r="P60" s="8">
        <f t="shared" si="8"/>
        <v>18</v>
      </c>
      <c r="Q60" s="67">
        <f t="shared" si="17"/>
        <v>0</v>
      </c>
      <c r="R60" s="67">
        <f t="shared" si="17"/>
        <v>0</v>
      </c>
      <c r="S60" s="67">
        <f t="shared" si="17"/>
        <v>0</v>
      </c>
      <c r="T60" s="67">
        <f t="shared" si="17"/>
        <v>0</v>
      </c>
      <c r="U60" s="67">
        <f t="shared" si="17"/>
        <v>0</v>
      </c>
      <c r="V60" s="63">
        <f t="shared" si="9"/>
        <v>0</v>
      </c>
      <c r="W60" s="63">
        <f t="shared" si="3"/>
        <v>0</v>
      </c>
      <c r="X60" s="63">
        <f t="shared" si="10"/>
        <v>0</v>
      </c>
      <c r="Y60" s="63">
        <f t="shared" si="11"/>
        <v>0</v>
      </c>
      <c r="Z60" s="63">
        <f t="shared" si="6"/>
        <v>0</v>
      </c>
      <c r="AA60" s="8"/>
    </row>
    <row r="61" spans="1:27" s="9" customFormat="1" ht="21" customHeight="1" x14ac:dyDescent="0.25">
      <c r="A61" s="133"/>
      <c r="B61" s="8"/>
      <c r="C61" s="308"/>
      <c r="D61" s="12"/>
      <c r="E61" s="310"/>
      <c r="F61" s="310"/>
      <c r="G61" s="310"/>
      <c r="H61" s="12"/>
      <c r="I61" s="12"/>
      <c r="J61" s="8">
        <f t="shared" si="1"/>
        <v>0</v>
      </c>
      <c r="K61" s="12"/>
      <c r="L61" s="66"/>
      <c r="M61" s="8">
        <f t="shared" si="7"/>
        <v>0</v>
      </c>
      <c r="N61" s="66"/>
      <c r="O61" s="66"/>
      <c r="P61" s="8">
        <f t="shared" si="8"/>
        <v>18</v>
      </c>
      <c r="Q61" s="67">
        <f t="shared" si="17"/>
        <v>0</v>
      </c>
      <c r="R61" s="67">
        <f t="shared" si="17"/>
        <v>0</v>
      </c>
      <c r="S61" s="67">
        <f t="shared" si="17"/>
        <v>0</v>
      </c>
      <c r="T61" s="67">
        <f t="shared" si="17"/>
        <v>0</v>
      </c>
      <c r="U61" s="67">
        <f t="shared" si="17"/>
        <v>0</v>
      </c>
      <c r="V61" s="63">
        <f t="shared" si="9"/>
        <v>0</v>
      </c>
      <c r="W61" s="63">
        <f t="shared" si="3"/>
        <v>0</v>
      </c>
      <c r="X61" s="63">
        <f t="shared" si="10"/>
        <v>0</v>
      </c>
      <c r="Y61" s="63">
        <f t="shared" si="11"/>
        <v>0</v>
      </c>
      <c r="Z61" s="63">
        <f t="shared" si="6"/>
        <v>0</v>
      </c>
      <c r="AA61" s="8"/>
    </row>
    <row r="62" spans="1:27" s="9" customFormat="1" ht="21" customHeight="1" x14ac:dyDescent="0.25">
      <c r="A62" s="133"/>
      <c r="B62" s="8"/>
      <c r="C62" s="308"/>
      <c r="D62" s="12"/>
      <c r="E62" s="310"/>
      <c r="F62" s="310"/>
      <c r="G62" s="310"/>
      <c r="H62" s="12"/>
      <c r="I62" s="12"/>
      <c r="J62" s="8">
        <f t="shared" si="1"/>
        <v>0</v>
      </c>
      <c r="K62" s="12"/>
      <c r="L62" s="66"/>
      <c r="M62" s="8">
        <f t="shared" si="7"/>
        <v>0</v>
      </c>
      <c r="N62" s="66"/>
      <c r="O62" s="66"/>
      <c r="P62" s="8">
        <f t="shared" si="8"/>
        <v>18</v>
      </c>
      <c r="Q62" s="67">
        <f t="shared" si="17"/>
        <v>0</v>
      </c>
      <c r="R62" s="67">
        <f t="shared" si="17"/>
        <v>0</v>
      </c>
      <c r="S62" s="67">
        <f t="shared" si="17"/>
        <v>0</v>
      </c>
      <c r="T62" s="67">
        <f t="shared" si="17"/>
        <v>0</v>
      </c>
      <c r="U62" s="67">
        <f t="shared" si="17"/>
        <v>0</v>
      </c>
      <c r="V62" s="63">
        <f t="shared" si="9"/>
        <v>0</v>
      </c>
      <c r="W62" s="63">
        <f t="shared" si="3"/>
        <v>0</v>
      </c>
      <c r="X62" s="63">
        <f t="shared" si="10"/>
        <v>0</v>
      </c>
      <c r="Y62" s="63">
        <f t="shared" si="11"/>
        <v>0</v>
      </c>
      <c r="Z62" s="63">
        <f t="shared" si="6"/>
        <v>0</v>
      </c>
      <c r="AA62" s="8"/>
    </row>
    <row r="63" spans="1:27" s="9" customFormat="1" ht="21" customHeight="1" x14ac:dyDescent="0.25">
      <c r="A63" s="133"/>
      <c r="B63" s="8"/>
      <c r="C63" s="308"/>
      <c r="D63" s="12"/>
      <c r="E63" s="310"/>
      <c r="F63" s="310"/>
      <c r="G63" s="310"/>
      <c r="H63" s="12"/>
      <c r="I63" s="12"/>
      <c r="J63" s="8">
        <f t="shared" si="1"/>
        <v>0</v>
      </c>
      <c r="K63" s="12"/>
      <c r="L63" s="66"/>
      <c r="M63" s="8">
        <f t="shared" si="7"/>
        <v>0</v>
      </c>
      <c r="N63" s="66"/>
      <c r="O63" s="66"/>
      <c r="P63" s="8">
        <f t="shared" si="8"/>
        <v>18</v>
      </c>
      <c r="Q63" s="67">
        <f t="shared" si="17"/>
        <v>0</v>
      </c>
      <c r="R63" s="67">
        <f t="shared" si="17"/>
        <v>0</v>
      </c>
      <c r="S63" s="67">
        <f t="shared" si="17"/>
        <v>0</v>
      </c>
      <c r="T63" s="67">
        <f t="shared" si="17"/>
        <v>0</v>
      </c>
      <c r="U63" s="67">
        <f t="shared" si="17"/>
        <v>0</v>
      </c>
      <c r="V63" s="63">
        <f t="shared" si="9"/>
        <v>0</v>
      </c>
      <c r="W63" s="63">
        <f t="shared" si="3"/>
        <v>0</v>
      </c>
      <c r="X63" s="63">
        <f t="shared" si="10"/>
        <v>0</v>
      </c>
      <c r="Y63" s="63">
        <f t="shared" si="11"/>
        <v>0</v>
      </c>
      <c r="Z63" s="63">
        <f t="shared" si="6"/>
        <v>0</v>
      </c>
      <c r="AA63" s="8"/>
    </row>
    <row r="64" spans="1:27" s="9" customFormat="1" ht="21" customHeight="1" x14ac:dyDescent="0.25">
      <c r="A64" s="133"/>
      <c r="B64" s="8"/>
      <c r="C64" s="308"/>
      <c r="D64" s="12"/>
      <c r="E64" s="310"/>
      <c r="F64" s="310"/>
      <c r="G64" s="310"/>
      <c r="H64" s="12"/>
      <c r="I64" s="12"/>
      <c r="J64" s="8">
        <f t="shared" si="1"/>
        <v>0</v>
      </c>
      <c r="K64" s="12"/>
      <c r="L64" s="66"/>
      <c r="M64" s="8">
        <f t="shared" si="7"/>
        <v>0</v>
      </c>
      <c r="N64" s="66"/>
      <c r="O64" s="66"/>
      <c r="P64" s="8">
        <f t="shared" si="8"/>
        <v>18</v>
      </c>
      <c r="Q64" s="67">
        <f t="shared" si="17"/>
        <v>0</v>
      </c>
      <c r="R64" s="67">
        <f t="shared" si="17"/>
        <v>0</v>
      </c>
      <c r="S64" s="67">
        <f t="shared" si="17"/>
        <v>0</v>
      </c>
      <c r="T64" s="67">
        <f t="shared" si="17"/>
        <v>0</v>
      </c>
      <c r="U64" s="67">
        <f t="shared" si="17"/>
        <v>0</v>
      </c>
      <c r="V64" s="63">
        <f t="shared" si="9"/>
        <v>0</v>
      </c>
      <c r="W64" s="63">
        <f t="shared" si="3"/>
        <v>0</v>
      </c>
      <c r="X64" s="63">
        <f t="shared" si="10"/>
        <v>0</v>
      </c>
      <c r="Y64" s="63">
        <f t="shared" si="11"/>
        <v>0</v>
      </c>
      <c r="Z64" s="63">
        <f t="shared" si="6"/>
        <v>0</v>
      </c>
      <c r="AA64" s="8"/>
    </row>
    <row r="65" spans="1:27" s="9" customFormat="1" ht="21" customHeight="1" x14ac:dyDescent="0.25">
      <c r="A65" s="133"/>
      <c r="B65" s="8"/>
      <c r="C65" s="308"/>
      <c r="D65" s="12"/>
      <c r="E65" s="310"/>
      <c r="F65" s="310"/>
      <c r="G65" s="310"/>
      <c r="H65" s="12"/>
      <c r="I65" s="12"/>
      <c r="J65" s="8">
        <f t="shared" si="1"/>
        <v>0</v>
      </c>
      <c r="K65" s="12"/>
      <c r="L65" s="66"/>
      <c r="M65" s="8">
        <f t="shared" si="7"/>
        <v>0</v>
      </c>
      <c r="N65" s="66"/>
      <c r="O65" s="66"/>
      <c r="P65" s="8">
        <f t="shared" si="8"/>
        <v>18</v>
      </c>
      <c r="Q65" s="67">
        <f t="shared" si="17"/>
        <v>0</v>
      </c>
      <c r="R65" s="67">
        <f t="shared" si="17"/>
        <v>0</v>
      </c>
      <c r="S65" s="67">
        <f t="shared" si="17"/>
        <v>0</v>
      </c>
      <c r="T65" s="67">
        <f t="shared" si="17"/>
        <v>0</v>
      </c>
      <c r="U65" s="67">
        <f t="shared" si="17"/>
        <v>0</v>
      </c>
      <c r="V65" s="63">
        <f t="shared" si="9"/>
        <v>0</v>
      </c>
      <c r="W65" s="63">
        <f t="shared" si="3"/>
        <v>0</v>
      </c>
      <c r="X65" s="63">
        <f t="shared" si="10"/>
        <v>0</v>
      </c>
      <c r="Y65" s="63">
        <f t="shared" si="11"/>
        <v>0</v>
      </c>
      <c r="Z65" s="63">
        <f t="shared" si="6"/>
        <v>0</v>
      </c>
      <c r="AA65" s="8"/>
    </row>
    <row r="66" spans="1:27" s="9" customFormat="1" ht="21" customHeight="1" x14ac:dyDescent="0.25">
      <c r="A66" s="133"/>
      <c r="B66" s="8"/>
      <c r="C66" s="308"/>
      <c r="D66" s="12"/>
      <c r="E66" s="310"/>
      <c r="F66" s="310"/>
      <c r="G66" s="310"/>
      <c r="H66" s="12"/>
      <c r="I66" s="12"/>
      <c r="J66" s="8">
        <f t="shared" si="1"/>
        <v>0</v>
      </c>
      <c r="K66" s="12"/>
      <c r="L66" s="66"/>
      <c r="M66" s="8">
        <f t="shared" si="7"/>
        <v>0</v>
      </c>
      <c r="N66" s="66"/>
      <c r="O66" s="66"/>
      <c r="P66" s="8">
        <f t="shared" si="8"/>
        <v>18</v>
      </c>
      <c r="Q66" s="67">
        <f t="shared" si="17"/>
        <v>0</v>
      </c>
      <c r="R66" s="67">
        <f t="shared" si="17"/>
        <v>0</v>
      </c>
      <c r="S66" s="67">
        <f t="shared" si="17"/>
        <v>0</v>
      </c>
      <c r="T66" s="67">
        <f t="shared" si="17"/>
        <v>0</v>
      </c>
      <c r="U66" s="67">
        <f t="shared" si="17"/>
        <v>0</v>
      </c>
      <c r="V66" s="63">
        <f t="shared" si="9"/>
        <v>0</v>
      </c>
      <c r="W66" s="63">
        <f t="shared" si="3"/>
        <v>0</v>
      </c>
      <c r="X66" s="63">
        <f t="shared" si="10"/>
        <v>0</v>
      </c>
      <c r="Y66" s="63">
        <f t="shared" si="11"/>
        <v>0</v>
      </c>
      <c r="Z66" s="63">
        <f t="shared" si="6"/>
        <v>0</v>
      </c>
      <c r="AA66" s="8"/>
    </row>
    <row r="67" spans="1:27" s="9" customFormat="1" ht="21" customHeight="1" x14ac:dyDescent="0.25">
      <c r="A67" s="133"/>
      <c r="B67" s="8"/>
      <c r="C67" s="308"/>
      <c r="D67" s="12"/>
      <c r="E67" s="310"/>
      <c r="F67" s="310"/>
      <c r="G67" s="310"/>
      <c r="H67" s="12"/>
      <c r="I67" s="12"/>
      <c r="J67" s="8">
        <f t="shared" si="1"/>
        <v>0</v>
      </c>
      <c r="K67" s="12"/>
      <c r="L67" s="66"/>
      <c r="M67" s="8">
        <f t="shared" si="7"/>
        <v>0</v>
      </c>
      <c r="N67" s="66"/>
      <c r="O67" s="66"/>
      <c r="P67" s="8">
        <f t="shared" si="8"/>
        <v>18</v>
      </c>
      <c r="Q67" s="67">
        <f t="shared" si="17"/>
        <v>0</v>
      </c>
      <c r="R67" s="67">
        <f t="shared" si="17"/>
        <v>0</v>
      </c>
      <c r="S67" s="67">
        <f t="shared" si="17"/>
        <v>0</v>
      </c>
      <c r="T67" s="67">
        <f t="shared" si="17"/>
        <v>0</v>
      </c>
      <c r="U67" s="67">
        <f t="shared" si="17"/>
        <v>0</v>
      </c>
      <c r="V67" s="63">
        <f t="shared" si="9"/>
        <v>0</v>
      </c>
      <c r="W67" s="63">
        <f t="shared" si="3"/>
        <v>0</v>
      </c>
      <c r="X67" s="63">
        <f t="shared" si="10"/>
        <v>0</v>
      </c>
      <c r="Y67" s="63">
        <f t="shared" si="11"/>
        <v>0</v>
      </c>
      <c r="Z67" s="63">
        <f t="shared" si="6"/>
        <v>0</v>
      </c>
      <c r="AA67" s="8"/>
    </row>
    <row r="68" spans="1:27" s="9" customFormat="1" ht="21" customHeight="1" x14ac:dyDescent="0.25">
      <c r="A68" s="133"/>
      <c r="B68" s="8"/>
      <c r="C68" s="308"/>
      <c r="D68" s="12"/>
      <c r="E68" s="310"/>
      <c r="F68" s="310"/>
      <c r="G68" s="310"/>
      <c r="H68" s="12"/>
      <c r="I68" s="12"/>
      <c r="J68" s="8">
        <f t="shared" si="1"/>
        <v>0</v>
      </c>
      <c r="K68" s="12"/>
      <c r="L68" s="66"/>
      <c r="M68" s="8">
        <f t="shared" si="7"/>
        <v>0</v>
      </c>
      <c r="N68" s="66"/>
      <c r="O68" s="66"/>
      <c r="P68" s="8">
        <f t="shared" si="8"/>
        <v>18</v>
      </c>
      <c r="Q68" s="67">
        <f t="shared" si="17"/>
        <v>0</v>
      </c>
      <c r="R68" s="67">
        <f t="shared" si="17"/>
        <v>0</v>
      </c>
      <c r="S68" s="67">
        <f t="shared" si="17"/>
        <v>0</v>
      </c>
      <c r="T68" s="67">
        <f t="shared" si="17"/>
        <v>0</v>
      </c>
      <c r="U68" s="67">
        <f t="shared" si="17"/>
        <v>0</v>
      </c>
      <c r="V68" s="63">
        <f t="shared" si="9"/>
        <v>0</v>
      </c>
      <c r="W68" s="63">
        <f t="shared" si="3"/>
        <v>0</v>
      </c>
      <c r="X68" s="63">
        <f t="shared" si="10"/>
        <v>0</v>
      </c>
      <c r="Y68" s="63">
        <f t="shared" si="11"/>
        <v>0</v>
      </c>
      <c r="Z68" s="63">
        <f t="shared" si="6"/>
        <v>0</v>
      </c>
      <c r="AA68" s="8"/>
    </row>
    <row r="69" spans="1:27" s="9" customFormat="1" ht="21" customHeight="1" x14ac:dyDescent="0.25">
      <c r="A69" s="133"/>
      <c r="B69" s="8"/>
      <c r="C69" s="308"/>
      <c r="D69" s="12"/>
      <c r="E69" s="310"/>
      <c r="F69" s="310"/>
      <c r="G69" s="310"/>
      <c r="H69" s="12"/>
      <c r="I69" s="12"/>
      <c r="J69" s="8">
        <f t="shared" si="1"/>
        <v>0</v>
      </c>
      <c r="K69" s="12"/>
      <c r="L69" s="66"/>
      <c r="M69" s="8">
        <f t="shared" si="7"/>
        <v>0</v>
      </c>
      <c r="N69" s="66"/>
      <c r="O69" s="66"/>
      <c r="P69" s="8">
        <f t="shared" si="8"/>
        <v>18</v>
      </c>
      <c r="Q69" s="67">
        <f t="shared" si="17"/>
        <v>0</v>
      </c>
      <c r="R69" s="67">
        <f t="shared" si="17"/>
        <v>0</v>
      </c>
      <c r="S69" s="67">
        <f t="shared" si="17"/>
        <v>0</v>
      </c>
      <c r="T69" s="67">
        <f t="shared" si="17"/>
        <v>0</v>
      </c>
      <c r="U69" s="67">
        <f t="shared" si="17"/>
        <v>0</v>
      </c>
      <c r="V69" s="63">
        <f t="shared" si="9"/>
        <v>0</v>
      </c>
      <c r="W69" s="63">
        <f t="shared" si="3"/>
        <v>0</v>
      </c>
      <c r="X69" s="63">
        <f t="shared" si="10"/>
        <v>0</v>
      </c>
      <c r="Y69" s="63">
        <f t="shared" si="11"/>
        <v>0</v>
      </c>
      <c r="Z69" s="63">
        <f t="shared" si="6"/>
        <v>0</v>
      </c>
      <c r="AA69" s="8"/>
    </row>
    <row r="70" spans="1:27" s="9" customFormat="1" ht="21" customHeight="1" x14ac:dyDescent="0.25">
      <c r="A70" s="133"/>
      <c r="B70" s="8"/>
      <c r="C70" s="308"/>
      <c r="D70" s="12"/>
      <c r="E70" s="310"/>
      <c r="F70" s="310"/>
      <c r="G70" s="310"/>
      <c r="H70" s="12"/>
      <c r="I70" s="12"/>
      <c r="J70" s="8">
        <f t="shared" si="1"/>
        <v>0</v>
      </c>
      <c r="K70" s="12"/>
      <c r="L70" s="66"/>
      <c r="M70" s="8">
        <f t="shared" si="7"/>
        <v>0</v>
      </c>
      <c r="N70" s="66"/>
      <c r="O70" s="66"/>
      <c r="P70" s="8">
        <f t="shared" si="8"/>
        <v>18</v>
      </c>
      <c r="Q70" s="67">
        <f t="shared" si="17"/>
        <v>0</v>
      </c>
      <c r="R70" s="67">
        <f t="shared" si="17"/>
        <v>0</v>
      </c>
      <c r="S70" s="67">
        <f t="shared" si="17"/>
        <v>0</v>
      </c>
      <c r="T70" s="67">
        <f t="shared" si="17"/>
        <v>0</v>
      </c>
      <c r="U70" s="67">
        <f t="shared" si="17"/>
        <v>0</v>
      </c>
      <c r="V70" s="63">
        <f t="shared" si="9"/>
        <v>0</v>
      </c>
      <c r="W70" s="63">
        <f t="shared" si="3"/>
        <v>0</v>
      </c>
      <c r="X70" s="63">
        <f t="shared" si="10"/>
        <v>0</v>
      </c>
      <c r="Y70" s="63">
        <f t="shared" si="11"/>
        <v>0</v>
      </c>
      <c r="Z70" s="63">
        <f t="shared" si="6"/>
        <v>0</v>
      </c>
      <c r="AA70" s="8"/>
    </row>
    <row r="71" spans="1:27" s="9" customFormat="1" ht="21" customHeight="1" x14ac:dyDescent="0.25">
      <c r="A71" s="133"/>
      <c r="B71" s="8"/>
      <c r="C71" s="308"/>
      <c r="D71" s="12"/>
      <c r="E71" s="310"/>
      <c r="F71" s="310"/>
      <c r="G71" s="310"/>
      <c r="H71" s="12"/>
      <c r="I71" s="12"/>
      <c r="J71" s="8">
        <f t="shared" si="1"/>
        <v>0</v>
      </c>
      <c r="K71" s="12"/>
      <c r="L71" s="66"/>
      <c r="M71" s="8">
        <f t="shared" si="7"/>
        <v>0</v>
      </c>
      <c r="N71" s="66"/>
      <c r="O71" s="66"/>
      <c r="P71" s="8">
        <f t="shared" si="8"/>
        <v>18</v>
      </c>
      <c r="Q71" s="67">
        <f t="shared" si="17"/>
        <v>0</v>
      </c>
      <c r="R71" s="67">
        <f t="shared" si="17"/>
        <v>0</v>
      </c>
      <c r="S71" s="67">
        <f t="shared" si="17"/>
        <v>0</v>
      </c>
      <c r="T71" s="67">
        <f t="shared" si="17"/>
        <v>0</v>
      </c>
      <c r="U71" s="67">
        <f t="shared" si="17"/>
        <v>0</v>
      </c>
      <c r="V71" s="63">
        <f t="shared" si="9"/>
        <v>0</v>
      </c>
      <c r="W71" s="63">
        <f t="shared" si="3"/>
        <v>0</v>
      </c>
      <c r="X71" s="63">
        <f t="shared" si="10"/>
        <v>0</v>
      </c>
      <c r="Y71" s="63">
        <f t="shared" si="11"/>
        <v>0</v>
      </c>
      <c r="Z71" s="63">
        <f t="shared" si="6"/>
        <v>0</v>
      </c>
      <c r="AA71" s="8"/>
    </row>
    <row r="72" spans="1:27" s="9" customFormat="1" ht="21" customHeight="1" x14ac:dyDescent="0.25">
      <c r="A72" s="133"/>
      <c r="B72" s="8"/>
      <c r="C72" s="308"/>
      <c r="D72" s="12"/>
      <c r="E72" s="310"/>
      <c r="F72" s="310"/>
      <c r="G72" s="310"/>
      <c r="H72" s="12"/>
      <c r="I72" s="12"/>
      <c r="J72" s="8">
        <f t="shared" si="1"/>
        <v>0</v>
      </c>
      <c r="K72" s="12"/>
      <c r="L72" s="66"/>
      <c r="M72" s="8">
        <f t="shared" si="7"/>
        <v>0</v>
      </c>
      <c r="N72" s="66"/>
      <c r="O72" s="66"/>
      <c r="P72" s="8">
        <f t="shared" si="8"/>
        <v>18</v>
      </c>
      <c r="Q72" s="67">
        <f t="shared" si="17"/>
        <v>0</v>
      </c>
      <c r="R72" s="67">
        <f t="shared" si="17"/>
        <v>0</v>
      </c>
      <c r="S72" s="67">
        <f t="shared" si="17"/>
        <v>0</v>
      </c>
      <c r="T72" s="67">
        <f t="shared" si="17"/>
        <v>0</v>
      </c>
      <c r="U72" s="67">
        <f t="shared" si="17"/>
        <v>0</v>
      </c>
      <c r="V72" s="63">
        <f t="shared" si="9"/>
        <v>0</v>
      </c>
      <c r="W72" s="63">
        <f t="shared" si="3"/>
        <v>0</v>
      </c>
      <c r="X72" s="63">
        <f t="shared" si="10"/>
        <v>0</v>
      </c>
      <c r="Y72" s="63">
        <f t="shared" si="11"/>
        <v>0</v>
      </c>
      <c r="Z72" s="63">
        <f t="shared" si="6"/>
        <v>0</v>
      </c>
      <c r="AA72" s="8"/>
    </row>
    <row r="73" spans="1:27" s="9" customFormat="1" ht="21" customHeight="1" x14ac:dyDescent="0.25">
      <c r="A73" s="133"/>
      <c r="B73" s="8"/>
      <c r="C73" s="308"/>
      <c r="D73" s="12"/>
      <c r="E73" s="310"/>
      <c r="F73" s="310"/>
      <c r="G73" s="310"/>
      <c r="H73" s="12"/>
      <c r="I73" s="12"/>
      <c r="J73" s="8">
        <f t="shared" si="1"/>
        <v>0</v>
      </c>
      <c r="K73" s="12"/>
      <c r="L73" s="66"/>
      <c r="M73" s="8">
        <f t="shared" si="7"/>
        <v>0</v>
      </c>
      <c r="N73" s="66"/>
      <c r="O73" s="66"/>
      <c r="P73" s="8">
        <f t="shared" si="8"/>
        <v>18</v>
      </c>
      <c r="Q73" s="67">
        <f t="shared" si="17"/>
        <v>0</v>
      </c>
      <c r="R73" s="67">
        <f t="shared" si="17"/>
        <v>0</v>
      </c>
      <c r="S73" s="67">
        <f t="shared" si="17"/>
        <v>0</v>
      </c>
      <c r="T73" s="67">
        <f t="shared" si="17"/>
        <v>0</v>
      </c>
      <c r="U73" s="67">
        <f t="shared" si="17"/>
        <v>0</v>
      </c>
      <c r="V73" s="63">
        <f t="shared" si="9"/>
        <v>0</v>
      </c>
      <c r="W73" s="63">
        <f t="shared" si="3"/>
        <v>0</v>
      </c>
      <c r="X73" s="63">
        <f t="shared" si="10"/>
        <v>0</v>
      </c>
      <c r="Y73" s="63">
        <f t="shared" si="11"/>
        <v>0</v>
      </c>
      <c r="Z73" s="63">
        <f t="shared" si="6"/>
        <v>0</v>
      </c>
      <c r="AA73" s="8"/>
    </row>
    <row r="74" spans="1:27" s="9" customFormat="1" ht="21" customHeight="1" x14ac:dyDescent="0.25">
      <c r="A74" s="133"/>
      <c r="B74" s="8"/>
      <c r="C74" s="308"/>
      <c r="D74" s="12"/>
      <c r="E74" s="310"/>
      <c r="F74" s="310"/>
      <c r="G74" s="310"/>
      <c r="H74" s="12"/>
      <c r="I74" s="12"/>
      <c r="J74" s="8">
        <f t="shared" si="1"/>
        <v>0</v>
      </c>
      <c r="K74" s="12"/>
      <c r="L74" s="66"/>
      <c r="M74" s="8">
        <f t="shared" si="7"/>
        <v>0</v>
      </c>
      <c r="N74" s="66"/>
      <c r="O74" s="66"/>
      <c r="P74" s="8">
        <f t="shared" si="8"/>
        <v>18</v>
      </c>
      <c r="Q74" s="67">
        <f t="shared" si="17"/>
        <v>0</v>
      </c>
      <c r="R74" s="67">
        <f t="shared" si="17"/>
        <v>0</v>
      </c>
      <c r="S74" s="67">
        <f t="shared" si="17"/>
        <v>0</v>
      </c>
      <c r="T74" s="67">
        <f t="shared" si="17"/>
        <v>0</v>
      </c>
      <c r="U74" s="67">
        <f t="shared" si="17"/>
        <v>0</v>
      </c>
      <c r="V74" s="63">
        <f t="shared" si="9"/>
        <v>0</v>
      </c>
      <c r="W74" s="63">
        <f t="shared" si="3"/>
        <v>0</v>
      </c>
      <c r="X74" s="63">
        <f t="shared" si="10"/>
        <v>0</v>
      </c>
      <c r="Y74" s="63">
        <f t="shared" si="11"/>
        <v>0</v>
      </c>
      <c r="Z74" s="63">
        <f t="shared" si="6"/>
        <v>0</v>
      </c>
      <c r="AA74" s="8"/>
    </row>
    <row r="75" spans="1:27" s="97" customFormat="1" ht="21" customHeight="1" x14ac:dyDescent="0.25">
      <c r="A75" s="134"/>
      <c r="B75" s="8"/>
      <c r="C75" s="308"/>
      <c r="D75" s="12"/>
      <c r="E75" s="310"/>
      <c r="F75" s="310"/>
      <c r="G75" s="310"/>
      <c r="H75" s="12"/>
      <c r="I75" s="12"/>
      <c r="J75" s="8">
        <f t="shared" si="1"/>
        <v>0</v>
      </c>
      <c r="K75" s="12"/>
      <c r="L75" s="66"/>
      <c r="M75" s="8">
        <f t="shared" si="7"/>
        <v>0</v>
      </c>
      <c r="N75" s="66"/>
      <c r="O75" s="66"/>
      <c r="P75" s="8">
        <f t="shared" si="8"/>
        <v>18</v>
      </c>
      <c r="Q75" s="67">
        <f t="shared" ref="Q75:U106" si="18">IFERROR(IF(AND((Q$162-$P75)/$M75&gt;0,(Q$162-$P75)/$M75&lt;1),(Q$162-$P75)/$M75,IF((Q$162-$P75)/$M75&gt;0,1,0)),0)</f>
        <v>0</v>
      </c>
      <c r="R75" s="67">
        <f t="shared" si="18"/>
        <v>0</v>
      </c>
      <c r="S75" s="67">
        <f t="shared" si="18"/>
        <v>0</v>
      </c>
      <c r="T75" s="67">
        <f t="shared" si="18"/>
        <v>0</v>
      </c>
      <c r="U75" s="67">
        <f t="shared" si="18"/>
        <v>0</v>
      </c>
      <c r="V75" s="63">
        <f t="shared" si="9"/>
        <v>0</v>
      </c>
      <c r="W75" s="63">
        <f t="shared" si="3"/>
        <v>0</v>
      </c>
      <c r="X75" s="63">
        <f t="shared" si="10"/>
        <v>0</v>
      </c>
      <c r="Y75" s="63">
        <f t="shared" si="11"/>
        <v>0</v>
      </c>
      <c r="Z75" s="63">
        <f t="shared" si="6"/>
        <v>0</v>
      </c>
      <c r="AA75" s="12"/>
    </row>
    <row r="76" spans="1:27" s="9" customFormat="1" ht="21" customHeight="1" x14ac:dyDescent="0.25">
      <c r="A76" s="133"/>
      <c r="B76" s="8"/>
      <c r="C76" s="308"/>
      <c r="D76" s="12"/>
      <c r="E76" s="310"/>
      <c r="F76" s="310"/>
      <c r="G76" s="310"/>
      <c r="H76" s="12"/>
      <c r="I76" s="12"/>
      <c r="J76" s="8">
        <f t="shared" si="1"/>
        <v>0</v>
      </c>
      <c r="K76" s="12"/>
      <c r="L76" s="66"/>
      <c r="M76" s="8">
        <f t="shared" si="7"/>
        <v>0</v>
      </c>
      <c r="N76" s="66"/>
      <c r="O76" s="66"/>
      <c r="P76" s="8">
        <f t="shared" si="8"/>
        <v>18</v>
      </c>
      <c r="Q76" s="67">
        <f t="shared" si="18"/>
        <v>0</v>
      </c>
      <c r="R76" s="67">
        <f t="shared" si="18"/>
        <v>0</v>
      </c>
      <c r="S76" s="67">
        <f t="shared" si="18"/>
        <v>0</v>
      </c>
      <c r="T76" s="67">
        <f t="shared" si="18"/>
        <v>0</v>
      </c>
      <c r="U76" s="67">
        <f t="shared" si="18"/>
        <v>0</v>
      </c>
      <c r="V76" s="63">
        <f t="shared" si="9"/>
        <v>0</v>
      </c>
      <c r="W76" s="63">
        <f t="shared" si="3"/>
        <v>0</v>
      </c>
      <c r="X76" s="63">
        <f t="shared" si="10"/>
        <v>0</v>
      </c>
      <c r="Y76" s="63">
        <f t="shared" si="11"/>
        <v>0</v>
      </c>
      <c r="Z76" s="63">
        <f t="shared" si="6"/>
        <v>0</v>
      </c>
      <c r="AA76" s="8"/>
    </row>
    <row r="77" spans="1:27" s="9" customFormat="1" ht="21" customHeight="1" x14ac:dyDescent="0.25">
      <c r="A77" s="134"/>
      <c r="B77" s="8"/>
      <c r="C77" s="308"/>
      <c r="D77" s="12"/>
      <c r="E77" s="310"/>
      <c r="F77" s="310"/>
      <c r="G77" s="310"/>
      <c r="H77" s="12"/>
      <c r="I77" s="12"/>
      <c r="J77" s="8">
        <f t="shared" si="1"/>
        <v>0</v>
      </c>
      <c r="K77" s="12"/>
      <c r="L77" s="66"/>
      <c r="M77" s="8">
        <f t="shared" si="7"/>
        <v>0</v>
      </c>
      <c r="N77" s="66"/>
      <c r="O77" s="66"/>
      <c r="P77" s="8">
        <f t="shared" si="8"/>
        <v>18</v>
      </c>
      <c r="Q77" s="67">
        <f t="shared" si="18"/>
        <v>0</v>
      </c>
      <c r="R77" s="67">
        <f t="shared" si="18"/>
        <v>0</v>
      </c>
      <c r="S77" s="67">
        <f t="shared" si="18"/>
        <v>0</v>
      </c>
      <c r="T77" s="67">
        <f t="shared" si="18"/>
        <v>0</v>
      </c>
      <c r="U77" s="67">
        <f t="shared" si="18"/>
        <v>0</v>
      </c>
      <c r="V77" s="63">
        <f t="shared" si="9"/>
        <v>0</v>
      </c>
      <c r="W77" s="63">
        <f t="shared" si="3"/>
        <v>0</v>
      </c>
      <c r="X77" s="63">
        <f t="shared" si="10"/>
        <v>0</v>
      </c>
      <c r="Y77" s="63">
        <f t="shared" si="11"/>
        <v>0</v>
      </c>
      <c r="Z77" s="63">
        <f t="shared" si="6"/>
        <v>0</v>
      </c>
      <c r="AA77" s="8"/>
    </row>
    <row r="78" spans="1:27" s="222" customFormat="1" ht="21" customHeight="1" x14ac:dyDescent="0.25">
      <c r="A78" s="221"/>
      <c r="B78" s="105"/>
      <c r="C78" s="308"/>
      <c r="D78" s="105"/>
      <c r="E78" s="310"/>
      <c r="F78" s="310"/>
      <c r="G78" s="310"/>
      <c r="H78" s="105"/>
      <c r="I78" s="105"/>
      <c r="J78" s="8">
        <f t="shared" si="1"/>
        <v>0</v>
      </c>
      <c r="K78" s="105"/>
      <c r="L78" s="66"/>
      <c r="M78" s="8">
        <f t="shared" si="7"/>
        <v>0</v>
      </c>
      <c r="N78" s="66"/>
      <c r="O78" s="66"/>
      <c r="P78" s="8">
        <f t="shared" si="8"/>
        <v>18</v>
      </c>
      <c r="Q78" s="67">
        <f t="shared" si="18"/>
        <v>0</v>
      </c>
      <c r="R78" s="67">
        <f t="shared" si="18"/>
        <v>0</v>
      </c>
      <c r="S78" s="67">
        <f t="shared" si="18"/>
        <v>0</v>
      </c>
      <c r="T78" s="67">
        <f t="shared" si="18"/>
        <v>0</v>
      </c>
      <c r="U78" s="67">
        <f t="shared" si="18"/>
        <v>0</v>
      </c>
      <c r="V78" s="63">
        <f t="shared" si="9"/>
        <v>0</v>
      </c>
      <c r="W78" s="63">
        <f t="shared" si="3"/>
        <v>0</v>
      </c>
      <c r="X78" s="63">
        <f t="shared" si="10"/>
        <v>0</v>
      </c>
      <c r="Y78" s="63">
        <f t="shared" si="11"/>
        <v>0</v>
      </c>
      <c r="Z78" s="63">
        <f t="shared" si="6"/>
        <v>0</v>
      </c>
      <c r="AA78" s="105"/>
    </row>
    <row r="79" spans="1:27" s="9" customFormat="1" ht="21" customHeight="1" x14ac:dyDescent="0.25">
      <c r="A79" s="133"/>
      <c r="B79" s="8"/>
      <c r="C79" s="308"/>
      <c r="D79" s="12"/>
      <c r="E79" s="310"/>
      <c r="F79" s="310"/>
      <c r="G79" s="310"/>
      <c r="H79" s="12"/>
      <c r="I79" s="12"/>
      <c r="J79" s="8">
        <f t="shared" si="1"/>
        <v>0</v>
      </c>
      <c r="K79" s="12"/>
      <c r="L79" s="66"/>
      <c r="M79" s="8">
        <f t="shared" si="7"/>
        <v>0</v>
      </c>
      <c r="N79" s="66"/>
      <c r="O79" s="66"/>
      <c r="P79" s="8">
        <f t="shared" si="8"/>
        <v>18</v>
      </c>
      <c r="Q79" s="67">
        <f t="shared" si="18"/>
        <v>0</v>
      </c>
      <c r="R79" s="67">
        <f t="shared" si="18"/>
        <v>0</v>
      </c>
      <c r="S79" s="67">
        <f t="shared" si="18"/>
        <v>0</v>
      </c>
      <c r="T79" s="67">
        <f t="shared" si="18"/>
        <v>0</v>
      </c>
      <c r="U79" s="67">
        <f t="shared" si="18"/>
        <v>0</v>
      </c>
      <c r="V79" s="63">
        <f t="shared" si="9"/>
        <v>0</v>
      </c>
      <c r="W79" s="63">
        <f t="shared" si="3"/>
        <v>0</v>
      </c>
      <c r="X79" s="63">
        <f t="shared" si="10"/>
        <v>0</v>
      </c>
      <c r="Y79" s="63">
        <f t="shared" si="11"/>
        <v>0</v>
      </c>
      <c r="Z79" s="63">
        <f t="shared" si="6"/>
        <v>0</v>
      </c>
      <c r="AA79" s="8"/>
    </row>
    <row r="80" spans="1:27" s="9" customFormat="1" ht="21" customHeight="1" x14ac:dyDescent="0.25">
      <c r="A80" s="133"/>
      <c r="B80" s="8"/>
      <c r="C80" s="308"/>
      <c r="D80" s="12"/>
      <c r="E80" s="310"/>
      <c r="F80" s="310"/>
      <c r="G80" s="310"/>
      <c r="H80" s="12"/>
      <c r="I80" s="12"/>
      <c r="J80" s="8">
        <f t="shared" si="1"/>
        <v>0</v>
      </c>
      <c r="K80" s="12"/>
      <c r="L80" s="66"/>
      <c r="M80" s="8">
        <f t="shared" si="7"/>
        <v>0</v>
      </c>
      <c r="N80" s="66"/>
      <c r="O80" s="66"/>
      <c r="P80" s="8">
        <f t="shared" si="8"/>
        <v>18</v>
      </c>
      <c r="Q80" s="67">
        <f t="shared" si="18"/>
        <v>0</v>
      </c>
      <c r="R80" s="67">
        <f t="shared" si="18"/>
        <v>0</v>
      </c>
      <c r="S80" s="67">
        <f t="shared" si="18"/>
        <v>0</v>
      </c>
      <c r="T80" s="67">
        <f t="shared" si="18"/>
        <v>0</v>
      </c>
      <c r="U80" s="67">
        <f t="shared" si="18"/>
        <v>0</v>
      </c>
      <c r="V80" s="63">
        <f t="shared" si="9"/>
        <v>0</v>
      </c>
      <c r="W80" s="63">
        <f t="shared" si="3"/>
        <v>0</v>
      </c>
      <c r="X80" s="63">
        <f t="shared" si="10"/>
        <v>0</v>
      </c>
      <c r="Y80" s="63">
        <f t="shared" si="11"/>
        <v>0</v>
      </c>
      <c r="Z80" s="63">
        <f t="shared" si="6"/>
        <v>0</v>
      </c>
      <c r="AA80" s="8"/>
    </row>
    <row r="81" spans="1:27" s="9" customFormat="1" ht="21" customHeight="1" x14ac:dyDescent="0.25">
      <c r="A81" s="133"/>
      <c r="B81" s="8"/>
      <c r="C81" s="308"/>
      <c r="D81" s="12"/>
      <c r="E81" s="310"/>
      <c r="F81" s="310"/>
      <c r="G81" s="310"/>
      <c r="H81" s="12"/>
      <c r="I81" s="12"/>
      <c r="J81" s="8">
        <f t="shared" si="1"/>
        <v>0</v>
      </c>
      <c r="K81" s="12"/>
      <c r="L81" s="66"/>
      <c r="M81" s="8">
        <f t="shared" si="7"/>
        <v>0</v>
      </c>
      <c r="N81" s="66"/>
      <c r="O81" s="66"/>
      <c r="P81" s="8">
        <f t="shared" si="8"/>
        <v>18</v>
      </c>
      <c r="Q81" s="67">
        <f t="shared" si="18"/>
        <v>0</v>
      </c>
      <c r="R81" s="67">
        <f t="shared" si="18"/>
        <v>0</v>
      </c>
      <c r="S81" s="67">
        <f t="shared" si="18"/>
        <v>0</v>
      </c>
      <c r="T81" s="67">
        <f t="shared" si="18"/>
        <v>0</v>
      </c>
      <c r="U81" s="67">
        <f t="shared" si="18"/>
        <v>0</v>
      </c>
      <c r="V81" s="63">
        <f t="shared" si="9"/>
        <v>0</v>
      </c>
      <c r="W81" s="63">
        <f t="shared" si="3"/>
        <v>0</v>
      </c>
      <c r="X81" s="63">
        <f t="shared" si="10"/>
        <v>0</v>
      </c>
      <c r="Y81" s="63">
        <f t="shared" si="11"/>
        <v>0</v>
      </c>
      <c r="Z81" s="63">
        <f t="shared" si="6"/>
        <v>0</v>
      </c>
      <c r="AA81" s="8"/>
    </row>
    <row r="82" spans="1:27" s="9" customFormat="1" ht="21" customHeight="1" x14ac:dyDescent="0.25">
      <c r="A82" s="133"/>
      <c r="B82" s="8"/>
      <c r="C82" s="308"/>
      <c r="D82" s="12"/>
      <c r="E82" s="310"/>
      <c r="F82" s="310"/>
      <c r="G82" s="310"/>
      <c r="H82" s="12"/>
      <c r="I82" s="12"/>
      <c r="J82" s="8">
        <f t="shared" si="1"/>
        <v>0</v>
      </c>
      <c r="K82" s="12"/>
      <c r="L82" s="66"/>
      <c r="M82" s="8">
        <f t="shared" si="7"/>
        <v>0</v>
      </c>
      <c r="N82" s="66"/>
      <c r="O82" s="66"/>
      <c r="P82" s="8">
        <f t="shared" si="8"/>
        <v>18</v>
      </c>
      <c r="Q82" s="67">
        <f t="shared" si="18"/>
        <v>0</v>
      </c>
      <c r="R82" s="67">
        <f t="shared" si="18"/>
        <v>0</v>
      </c>
      <c r="S82" s="67">
        <f t="shared" si="18"/>
        <v>0</v>
      </c>
      <c r="T82" s="67">
        <f t="shared" si="18"/>
        <v>0</v>
      </c>
      <c r="U82" s="67">
        <f t="shared" si="18"/>
        <v>0</v>
      </c>
      <c r="V82" s="63">
        <f t="shared" si="9"/>
        <v>0</v>
      </c>
      <c r="W82" s="63">
        <f t="shared" si="3"/>
        <v>0</v>
      </c>
      <c r="X82" s="63">
        <f t="shared" si="10"/>
        <v>0</v>
      </c>
      <c r="Y82" s="63">
        <f t="shared" si="11"/>
        <v>0</v>
      </c>
      <c r="Z82" s="63">
        <f t="shared" si="6"/>
        <v>0</v>
      </c>
      <c r="AA82" s="8"/>
    </row>
    <row r="83" spans="1:27" s="9" customFormat="1" ht="21" customHeight="1" x14ac:dyDescent="0.25">
      <c r="A83" s="133"/>
      <c r="B83" s="8"/>
      <c r="C83" s="308"/>
      <c r="D83" s="12"/>
      <c r="E83" s="310"/>
      <c r="F83" s="310"/>
      <c r="G83" s="310"/>
      <c r="H83" s="12"/>
      <c r="I83" s="12"/>
      <c r="J83" s="8">
        <f t="shared" si="1"/>
        <v>0</v>
      </c>
      <c r="K83" s="12"/>
      <c r="L83" s="66"/>
      <c r="M83" s="8">
        <f t="shared" si="7"/>
        <v>0</v>
      </c>
      <c r="N83" s="66"/>
      <c r="O83" s="66"/>
      <c r="P83" s="8">
        <f t="shared" si="8"/>
        <v>18</v>
      </c>
      <c r="Q83" s="67">
        <f t="shared" si="18"/>
        <v>0</v>
      </c>
      <c r="R83" s="67">
        <f t="shared" si="18"/>
        <v>0</v>
      </c>
      <c r="S83" s="67">
        <f t="shared" si="18"/>
        <v>0</v>
      </c>
      <c r="T83" s="67">
        <f t="shared" si="18"/>
        <v>0</v>
      </c>
      <c r="U83" s="67">
        <f t="shared" si="18"/>
        <v>0</v>
      </c>
      <c r="V83" s="63">
        <f t="shared" si="9"/>
        <v>0</v>
      </c>
      <c r="W83" s="63">
        <f t="shared" si="3"/>
        <v>0</v>
      </c>
      <c r="X83" s="63">
        <f t="shared" si="10"/>
        <v>0</v>
      </c>
      <c r="Y83" s="63">
        <f t="shared" si="11"/>
        <v>0</v>
      </c>
      <c r="Z83" s="63">
        <f t="shared" si="6"/>
        <v>0</v>
      </c>
      <c r="AA83" s="8"/>
    </row>
    <row r="84" spans="1:27" s="9" customFormat="1" ht="21" customHeight="1" x14ac:dyDescent="0.25">
      <c r="A84" s="133"/>
      <c r="B84" s="8"/>
      <c r="C84" s="308"/>
      <c r="D84" s="12"/>
      <c r="E84" s="310"/>
      <c r="F84" s="310"/>
      <c r="G84" s="310"/>
      <c r="H84" s="12"/>
      <c r="I84" s="12"/>
      <c r="J84" s="8">
        <f t="shared" si="1"/>
        <v>0</v>
      </c>
      <c r="K84" s="12"/>
      <c r="L84" s="66"/>
      <c r="M84" s="8">
        <f t="shared" si="7"/>
        <v>0</v>
      </c>
      <c r="N84" s="66"/>
      <c r="O84" s="66"/>
      <c r="P84" s="8">
        <f t="shared" si="8"/>
        <v>18</v>
      </c>
      <c r="Q84" s="67">
        <f t="shared" si="18"/>
        <v>0</v>
      </c>
      <c r="R84" s="67">
        <f t="shared" si="18"/>
        <v>0</v>
      </c>
      <c r="S84" s="67">
        <f t="shared" si="18"/>
        <v>0</v>
      </c>
      <c r="T84" s="67">
        <f t="shared" si="18"/>
        <v>0</v>
      </c>
      <c r="U84" s="67">
        <f t="shared" si="18"/>
        <v>0</v>
      </c>
      <c r="V84" s="63">
        <f t="shared" si="9"/>
        <v>0</v>
      </c>
      <c r="W84" s="63">
        <f t="shared" si="3"/>
        <v>0</v>
      </c>
      <c r="X84" s="63">
        <f t="shared" si="10"/>
        <v>0</v>
      </c>
      <c r="Y84" s="63">
        <f t="shared" si="11"/>
        <v>0</v>
      </c>
      <c r="Z84" s="63">
        <f t="shared" si="6"/>
        <v>0</v>
      </c>
      <c r="AA84" s="8"/>
    </row>
    <row r="85" spans="1:27" s="9" customFormat="1" ht="21" customHeight="1" x14ac:dyDescent="0.25">
      <c r="A85" s="133"/>
      <c r="B85" s="8"/>
      <c r="C85" s="308"/>
      <c r="D85" s="12"/>
      <c r="E85" s="310"/>
      <c r="F85" s="310"/>
      <c r="G85" s="310"/>
      <c r="H85" s="12"/>
      <c r="I85" s="12"/>
      <c r="J85" s="8">
        <f t="shared" si="1"/>
        <v>0</v>
      </c>
      <c r="K85" s="12"/>
      <c r="L85" s="66"/>
      <c r="M85" s="8">
        <f t="shared" si="7"/>
        <v>0</v>
      </c>
      <c r="N85" s="66"/>
      <c r="O85" s="66"/>
      <c r="P85" s="8">
        <f t="shared" si="8"/>
        <v>18</v>
      </c>
      <c r="Q85" s="67">
        <f t="shared" si="18"/>
        <v>0</v>
      </c>
      <c r="R85" s="67">
        <f t="shared" si="18"/>
        <v>0</v>
      </c>
      <c r="S85" s="67">
        <f t="shared" si="18"/>
        <v>0</v>
      </c>
      <c r="T85" s="67">
        <f t="shared" si="18"/>
        <v>0</v>
      </c>
      <c r="U85" s="67">
        <f t="shared" si="18"/>
        <v>0</v>
      </c>
      <c r="V85" s="63">
        <f t="shared" si="9"/>
        <v>0</v>
      </c>
      <c r="W85" s="63">
        <f t="shared" si="3"/>
        <v>0</v>
      </c>
      <c r="X85" s="63">
        <f t="shared" si="10"/>
        <v>0</v>
      </c>
      <c r="Y85" s="63">
        <f t="shared" si="11"/>
        <v>0</v>
      </c>
      <c r="Z85" s="63">
        <f t="shared" si="6"/>
        <v>0</v>
      </c>
      <c r="AA85" s="8"/>
    </row>
    <row r="86" spans="1:27" s="9" customFormat="1" ht="21" customHeight="1" x14ac:dyDescent="0.25">
      <c r="A86" s="133"/>
      <c r="B86" s="8"/>
      <c r="C86" s="308"/>
      <c r="D86" s="12"/>
      <c r="E86" s="310"/>
      <c r="F86" s="310"/>
      <c r="G86" s="310"/>
      <c r="H86" s="12"/>
      <c r="I86" s="12"/>
      <c r="J86" s="8">
        <f t="shared" si="1"/>
        <v>0</v>
      </c>
      <c r="K86" s="12"/>
      <c r="L86" s="66"/>
      <c r="M86" s="8">
        <f t="shared" si="7"/>
        <v>0</v>
      </c>
      <c r="N86" s="66"/>
      <c r="O86" s="66"/>
      <c r="P86" s="8">
        <f t="shared" si="8"/>
        <v>18</v>
      </c>
      <c r="Q86" s="67">
        <f t="shared" si="18"/>
        <v>0</v>
      </c>
      <c r="R86" s="67">
        <f t="shared" si="18"/>
        <v>0</v>
      </c>
      <c r="S86" s="67">
        <f t="shared" si="18"/>
        <v>0</v>
      </c>
      <c r="T86" s="67">
        <f t="shared" si="18"/>
        <v>0</v>
      </c>
      <c r="U86" s="67">
        <f t="shared" si="18"/>
        <v>0</v>
      </c>
      <c r="V86" s="63">
        <f t="shared" si="9"/>
        <v>0</v>
      </c>
      <c r="W86" s="63">
        <f t="shared" si="3"/>
        <v>0</v>
      </c>
      <c r="X86" s="63">
        <f t="shared" si="10"/>
        <v>0</v>
      </c>
      <c r="Y86" s="63">
        <f t="shared" si="11"/>
        <v>0</v>
      </c>
      <c r="Z86" s="63">
        <f t="shared" si="6"/>
        <v>0</v>
      </c>
      <c r="AA86" s="8"/>
    </row>
    <row r="87" spans="1:27" s="9" customFormat="1" ht="21" customHeight="1" x14ac:dyDescent="0.25">
      <c r="A87" s="133"/>
      <c r="B87" s="8"/>
      <c r="C87" s="308"/>
      <c r="D87" s="12"/>
      <c r="E87" s="310"/>
      <c r="F87" s="310"/>
      <c r="G87" s="310"/>
      <c r="H87" s="12"/>
      <c r="I87" s="12"/>
      <c r="J87" s="8">
        <f t="shared" si="1"/>
        <v>0</v>
      </c>
      <c r="K87" s="12"/>
      <c r="L87" s="66"/>
      <c r="M87" s="8">
        <f t="shared" si="7"/>
        <v>0</v>
      </c>
      <c r="N87" s="66"/>
      <c r="O87" s="66"/>
      <c r="P87" s="8">
        <f t="shared" si="8"/>
        <v>18</v>
      </c>
      <c r="Q87" s="67">
        <f t="shared" si="18"/>
        <v>0</v>
      </c>
      <c r="R87" s="67">
        <f t="shared" si="18"/>
        <v>0</v>
      </c>
      <c r="S87" s="67">
        <f t="shared" si="18"/>
        <v>0</v>
      </c>
      <c r="T87" s="67">
        <f t="shared" si="18"/>
        <v>0</v>
      </c>
      <c r="U87" s="67">
        <f t="shared" si="18"/>
        <v>0</v>
      </c>
      <c r="V87" s="63">
        <f t="shared" si="9"/>
        <v>0</v>
      </c>
      <c r="W87" s="63">
        <f t="shared" si="3"/>
        <v>0</v>
      </c>
      <c r="X87" s="63">
        <f t="shared" si="10"/>
        <v>0</v>
      </c>
      <c r="Y87" s="63">
        <f t="shared" si="11"/>
        <v>0</v>
      </c>
      <c r="Z87" s="63">
        <f t="shared" si="6"/>
        <v>0</v>
      </c>
      <c r="AA87" s="8"/>
    </row>
    <row r="88" spans="1:27" s="9" customFormat="1" ht="21" customHeight="1" x14ac:dyDescent="0.25">
      <c r="A88" s="133"/>
      <c r="B88" s="8"/>
      <c r="C88" s="308"/>
      <c r="D88" s="12"/>
      <c r="E88" s="310"/>
      <c r="F88" s="310"/>
      <c r="G88" s="310"/>
      <c r="H88" s="12"/>
      <c r="I88" s="12"/>
      <c r="J88" s="8">
        <f t="shared" si="1"/>
        <v>0</v>
      </c>
      <c r="K88" s="12"/>
      <c r="L88" s="66"/>
      <c r="M88" s="8">
        <f t="shared" si="7"/>
        <v>0</v>
      </c>
      <c r="N88" s="66"/>
      <c r="O88" s="66"/>
      <c r="P88" s="8">
        <f t="shared" si="8"/>
        <v>18</v>
      </c>
      <c r="Q88" s="67">
        <f t="shared" si="18"/>
        <v>0</v>
      </c>
      <c r="R88" s="67">
        <f t="shared" si="18"/>
        <v>0</v>
      </c>
      <c r="S88" s="67">
        <f t="shared" si="18"/>
        <v>0</v>
      </c>
      <c r="T88" s="67">
        <f t="shared" si="18"/>
        <v>0</v>
      </c>
      <c r="U88" s="67">
        <f t="shared" si="18"/>
        <v>0</v>
      </c>
      <c r="V88" s="63">
        <f t="shared" si="9"/>
        <v>0</v>
      </c>
      <c r="W88" s="63">
        <f t="shared" si="3"/>
        <v>0</v>
      </c>
      <c r="X88" s="63">
        <f t="shared" si="10"/>
        <v>0</v>
      </c>
      <c r="Y88" s="63">
        <f t="shared" si="11"/>
        <v>0</v>
      </c>
      <c r="Z88" s="63">
        <f t="shared" si="6"/>
        <v>0</v>
      </c>
      <c r="AA88" s="8"/>
    </row>
    <row r="89" spans="1:27" s="9" customFormat="1" ht="21" customHeight="1" x14ac:dyDescent="0.25">
      <c r="A89" s="133"/>
      <c r="B89" s="8"/>
      <c r="C89" s="308"/>
      <c r="D89" s="12"/>
      <c r="E89" s="310"/>
      <c r="F89" s="310"/>
      <c r="G89" s="310"/>
      <c r="H89" s="12"/>
      <c r="I89" s="12"/>
      <c r="J89" s="8">
        <f t="shared" si="1"/>
        <v>0</v>
      </c>
      <c r="K89" s="12"/>
      <c r="L89" s="66"/>
      <c r="M89" s="8">
        <f t="shared" si="7"/>
        <v>0</v>
      </c>
      <c r="N89" s="66"/>
      <c r="O89" s="66"/>
      <c r="P89" s="8">
        <f t="shared" si="8"/>
        <v>18</v>
      </c>
      <c r="Q89" s="67">
        <f t="shared" si="18"/>
        <v>0</v>
      </c>
      <c r="R89" s="67">
        <f t="shared" si="18"/>
        <v>0</v>
      </c>
      <c r="S89" s="67">
        <f t="shared" si="18"/>
        <v>0</v>
      </c>
      <c r="T89" s="67">
        <f t="shared" si="18"/>
        <v>0</v>
      </c>
      <c r="U89" s="67">
        <f t="shared" si="18"/>
        <v>0</v>
      </c>
      <c r="V89" s="63">
        <f t="shared" si="9"/>
        <v>0</v>
      </c>
      <c r="W89" s="63">
        <f t="shared" si="3"/>
        <v>0</v>
      </c>
      <c r="X89" s="63">
        <f t="shared" si="10"/>
        <v>0</v>
      </c>
      <c r="Y89" s="63">
        <f t="shared" si="11"/>
        <v>0</v>
      </c>
      <c r="Z89" s="63">
        <f t="shared" si="6"/>
        <v>0</v>
      </c>
      <c r="AA89" s="8"/>
    </row>
    <row r="90" spans="1:27" s="9" customFormat="1" ht="21" customHeight="1" x14ac:dyDescent="0.25">
      <c r="A90" s="133"/>
      <c r="B90" s="8"/>
      <c r="C90" s="308"/>
      <c r="D90" s="12"/>
      <c r="E90" s="310"/>
      <c r="F90" s="310"/>
      <c r="G90" s="310"/>
      <c r="H90" s="12"/>
      <c r="I90" s="12"/>
      <c r="J90" s="8">
        <f t="shared" si="1"/>
        <v>0</v>
      </c>
      <c r="K90" s="12"/>
      <c r="L90" s="66"/>
      <c r="M90" s="8">
        <f t="shared" si="7"/>
        <v>0</v>
      </c>
      <c r="N90" s="66"/>
      <c r="O90" s="66"/>
      <c r="P90" s="8">
        <f t="shared" si="8"/>
        <v>18</v>
      </c>
      <c r="Q90" s="67">
        <f t="shared" si="18"/>
        <v>0</v>
      </c>
      <c r="R90" s="67">
        <f t="shared" si="18"/>
        <v>0</v>
      </c>
      <c r="S90" s="67">
        <f t="shared" si="18"/>
        <v>0</v>
      </c>
      <c r="T90" s="67">
        <f t="shared" si="18"/>
        <v>0</v>
      </c>
      <c r="U90" s="67">
        <f t="shared" si="18"/>
        <v>0</v>
      </c>
      <c r="V90" s="63">
        <f t="shared" si="9"/>
        <v>0</v>
      </c>
      <c r="W90" s="63">
        <f t="shared" si="3"/>
        <v>0</v>
      </c>
      <c r="X90" s="63">
        <f t="shared" si="10"/>
        <v>0</v>
      </c>
      <c r="Y90" s="63">
        <f t="shared" si="11"/>
        <v>0</v>
      </c>
      <c r="Z90" s="63">
        <f t="shared" si="6"/>
        <v>0</v>
      </c>
      <c r="AA90" s="8"/>
    </row>
    <row r="91" spans="1:27" s="9" customFormat="1" ht="21" customHeight="1" x14ac:dyDescent="0.25">
      <c r="A91" s="133"/>
      <c r="B91" s="8"/>
      <c r="C91" s="308"/>
      <c r="D91" s="12"/>
      <c r="E91" s="310"/>
      <c r="F91" s="310"/>
      <c r="G91" s="310"/>
      <c r="H91" s="12"/>
      <c r="I91" s="12"/>
      <c r="J91" s="8">
        <f t="shared" si="1"/>
        <v>0</v>
      </c>
      <c r="K91" s="12"/>
      <c r="L91" s="66"/>
      <c r="M91" s="8">
        <f t="shared" si="7"/>
        <v>0</v>
      </c>
      <c r="N91" s="66"/>
      <c r="O91" s="66"/>
      <c r="P91" s="8">
        <f t="shared" si="8"/>
        <v>18</v>
      </c>
      <c r="Q91" s="67">
        <f t="shared" si="18"/>
        <v>0</v>
      </c>
      <c r="R91" s="67">
        <f t="shared" si="18"/>
        <v>0</v>
      </c>
      <c r="S91" s="67">
        <f t="shared" si="18"/>
        <v>0</v>
      </c>
      <c r="T91" s="67">
        <f t="shared" si="18"/>
        <v>0</v>
      </c>
      <c r="U91" s="67">
        <f t="shared" si="18"/>
        <v>0</v>
      </c>
      <c r="V91" s="63">
        <f t="shared" si="9"/>
        <v>0</v>
      </c>
      <c r="W91" s="63">
        <f t="shared" ref="W91:W157" si="19">R91*($G91-$H91)-V91</f>
        <v>0</v>
      </c>
      <c r="X91" s="63">
        <f t="shared" si="10"/>
        <v>0</v>
      </c>
      <c r="Y91" s="63">
        <f t="shared" si="11"/>
        <v>0</v>
      </c>
      <c r="Z91" s="63">
        <f t="shared" ref="Z91:Z157" si="20">U91*($G91-$H91)-SUM(V91:Y91)</f>
        <v>0</v>
      </c>
      <c r="AA91" s="8"/>
    </row>
    <row r="92" spans="1:27" s="9" customFormat="1" ht="21" customHeight="1" x14ac:dyDescent="0.25">
      <c r="A92" s="133"/>
      <c r="B92" s="8"/>
      <c r="C92" s="308"/>
      <c r="D92" s="12"/>
      <c r="E92" s="310"/>
      <c r="F92" s="310"/>
      <c r="G92" s="310"/>
      <c r="H92" s="12"/>
      <c r="I92" s="12"/>
      <c r="J92" s="8">
        <f t="shared" si="1"/>
        <v>0</v>
      </c>
      <c r="K92" s="12"/>
      <c r="L92" s="66"/>
      <c r="M92" s="8">
        <f t="shared" si="7"/>
        <v>0</v>
      </c>
      <c r="N92" s="66"/>
      <c r="O92" s="66"/>
      <c r="P92" s="8">
        <f t="shared" si="8"/>
        <v>18</v>
      </c>
      <c r="Q92" s="67">
        <f t="shared" si="18"/>
        <v>0</v>
      </c>
      <c r="R92" s="67">
        <f t="shared" si="18"/>
        <v>0</v>
      </c>
      <c r="S92" s="67">
        <f t="shared" si="18"/>
        <v>0</v>
      </c>
      <c r="T92" s="67">
        <f t="shared" si="18"/>
        <v>0</v>
      </c>
      <c r="U92" s="67">
        <f t="shared" si="18"/>
        <v>0</v>
      </c>
      <c r="V92" s="63">
        <f t="shared" si="9"/>
        <v>0</v>
      </c>
      <c r="W92" s="63">
        <f t="shared" si="19"/>
        <v>0</v>
      </c>
      <c r="X92" s="63">
        <f t="shared" si="10"/>
        <v>0</v>
      </c>
      <c r="Y92" s="63">
        <f t="shared" si="11"/>
        <v>0</v>
      </c>
      <c r="Z92" s="63">
        <f t="shared" si="20"/>
        <v>0</v>
      </c>
      <c r="AA92" s="8"/>
    </row>
    <row r="93" spans="1:27" s="9" customFormat="1" ht="21" customHeight="1" x14ac:dyDescent="0.25">
      <c r="A93" s="133"/>
      <c r="B93" s="8"/>
      <c r="C93" s="308"/>
      <c r="D93" s="12"/>
      <c r="E93" s="310"/>
      <c r="F93" s="310"/>
      <c r="G93" s="310"/>
      <c r="H93" s="12"/>
      <c r="I93" s="12"/>
      <c r="J93" s="8">
        <f t="shared" si="1"/>
        <v>0</v>
      </c>
      <c r="K93" s="12"/>
      <c r="L93" s="66"/>
      <c r="M93" s="8">
        <f t="shared" si="7"/>
        <v>0</v>
      </c>
      <c r="N93" s="66"/>
      <c r="O93" s="66"/>
      <c r="P93" s="8">
        <f t="shared" si="8"/>
        <v>18</v>
      </c>
      <c r="Q93" s="67">
        <f t="shared" si="18"/>
        <v>0</v>
      </c>
      <c r="R93" s="67">
        <f t="shared" si="18"/>
        <v>0</v>
      </c>
      <c r="S93" s="67">
        <f t="shared" si="18"/>
        <v>0</v>
      </c>
      <c r="T93" s="67">
        <f t="shared" si="18"/>
        <v>0</v>
      </c>
      <c r="U93" s="67">
        <f t="shared" si="18"/>
        <v>0</v>
      </c>
      <c r="V93" s="63">
        <f t="shared" si="9"/>
        <v>0</v>
      </c>
      <c r="W93" s="63">
        <f t="shared" si="19"/>
        <v>0</v>
      </c>
      <c r="X93" s="63">
        <f t="shared" si="10"/>
        <v>0</v>
      </c>
      <c r="Y93" s="63">
        <f t="shared" si="11"/>
        <v>0</v>
      </c>
      <c r="Z93" s="63">
        <f t="shared" si="20"/>
        <v>0</v>
      </c>
      <c r="AA93" s="8"/>
    </row>
    <row r="94" spans="1:27" s="9" customFormat="1" ht="21" customHeight="1" x14ac:dyDescent="0.25">
      <c r="A94" s="133"/>
      <c r="B94" s="8"/>
      <c r="C94" s="308"/>
      <c r="D94" s="12"/>
      <c r="E94" s="310"/>
      <c r="F94" s="310"/>
      <c r="G94" s="310"/>
      <c r="H94" s="12"/>
      <c r="I94" s="12"/>
      <c r="J94" s="8">
        <f t="shared" ref="J94:J157" si="21">+IF(D94=1,(G94-H94-I94),IF(D94=2,(G94-H94-I94),0))</f>
        <v>0</v>
      </c>
      <c r="K94" s="12"/>
      <c r="L94" s="66"/>
      <c r="M94" s="8">
        <f t="shared" si="7"/>
        <v>0</v>
      </c>
      <c r="N94" s="66"/>
      <c r="O94" s="66"/>
      <c r="P94" s="8">
        <f t="shared" si="8"/>
        <v>18</v>
      </c>
      <c r="Q94" s="67">
        <f t="shared" si="18"/>
        <v>0</v>
      </c>
      <c r="R94" s="67">
        <f t="shared" si="18"/>
        <v>0</v>
      </c>
      <c r="S94" s="67">
        <f t="shared" si="18"/>
        <v>0</v>
      </c>
      <c r="T94" s="67">
        <f t="shared" si="18"/>
        <v>0</v>
      </c>
      <c r="U94" s="67">
        <f t="shared" si="18"/>
        <v>0</v>
      </c>
      <c r="V94" s="63">
        <f t="shared" si="9"/>
        <v>0</v>
      </c>
      <c r="W94" s="63">
        <f t="shared" si="19"/>
        <v>0</v>
      </c>
      <c r="X94" s="63">
        <f t="shared" si="10"/>
        <v>0</v>
      </c>
      <c r="Y94" s="63">
        <f t="shared" si="11"/>
        <v>0</v>
      </c>
      <c r="Z94" s="63">
        <f t="shared" si="20"/>
        <v>0</v>
      </c>
      <c r="AA94" s="8"/>
    </row>
    <row r="95" spans="1:27" s="9" customFormat="1" ht="21" customHeight="1" x14ac:dyDescent="0.25">
      <c r="A95" s="133"/>
      <c r="B95" s="8"/>
      <c r="C95" s="308"/>
      <c r="D95" s="12"/>
      <c r="E95" s="310"/>
      <c r="F95" s="310"/>
      <c r="G95" s="310"/>
      <c r="H95" s="12"/>
      <c r="I95" s="12"/>
      <c r="J95" s="8">
        <f t="shared" si="21"/>
        <v>0</v>
      </c>
      <c r="K95" s="12"/>
      <c r="L95" s="66"/>
      <c r="M95" s="8">
        <f t="shared" ref="M95:M158" si="22">+L95*12</f>
        <v>0</v>
      </c>
      <c r="N95" s="66"/>
      <c r="O95" s="66"/>
      <c r="P95" s="8">
        <f t="shared" ref="P95:P158" si="23">+N95+O95+18</f>
        <v>18</v>
      </c>
      <c r="Q95" s="67">
        <f t="shared" si="18"/>
        <v>0</v>
      </c>
      <c r="R95" s="67">
        <f t="shared" si="18"/>
        <v>0</v>
      </c>
      <c r="S95" s="67">
        <f t="shared" si="18"/>
        <v>0</v>
      </c>
      <c r="T95" s="67">
        <f t="shared" si="18"/>
        <v>0</v>
      </c>
      <c r="U95" s="67">
        <f t="shared" si="18"/>
        <v>0</v>
      </c>
      <c r="V95" s="63">
        <f t="shared" ref="V95:V158" si="24">Q95*($G95-$H95)</f>
        <v>0</v>
      </c>
      <c r="W95" s="63">
        <f t="shared" si="19"/>
        <v>0</v>
      </c>
      <c r="X95" s="63">
        <f t="shared" ref="X95:X158" si="25">S95*($G95-$H95)-SUM(V95:W95)</f>
        <v>0</v>
      </c>
      <c r="Y95" s="63">
        <f t="shared" ref="Y95:Y158" si="26">T95*($G95-$H95)-SUM(V95:X95)</f>
        <v>0</v>
      </c>
      <c r="Z95" s="63">
        <f t="shared" si="20"/>
        <v>0</v>
      </c>
      <c r="AA95" s="8"/>
    </row>
    <row r="96" spans="1:27" s="9" customFormat="1" ht="21" customHeight="1" x14ac:dyDescent="0.25">
      <c r="A96" s="133"/>
      <c r="B96" s="8"/>
      <c r="C96" s="308"/>
      <c r="D96" s="12"/>
      <c r="E96" s="310"/>
      <c r="F96" s="310"/>
      <c r="G96" s="310"/>
      <c r="H96" s="12"/>
      <c r="I96" s="12"/>
      <c r="J96" s="8">
        <f t="shared" si="21"/>
        <v>0</v>
      </c>
      <c r="K96" s="12"/>
      <c r="L96" s="66"/>
      <c r="M96" s="8">
        <f t="shared" si="22"/>
        <v>0</v>
      </c>
      <c r="N96" s="66"/>
      <c r="O96" s="66"/>
      <c r="P96" s="8">
        <f t="shared" si="23"/>
        <v>18</v>
      </c>
      <c r="Q96" s="67">
        <f t="shared" si="18"/>
        <v>0</v>
      </c>
      <c r="R96" s="67">
        <f t="shared" si="18"/>
        <v>0</v>
      </c>
      <c r="S96" s="67">
        <f t="shared" si="18"/>
        <v>0</v>
      </c>
      <c r="T96" s="67">
        <f t="shared" si="18"/>
        <v>0</v>
      </c>
      <c r="U96" s="67">
        <f t="shared" si="18"/>
        <v>0</v>
      </c>
      <c r="V96" s="63">
        <f t="shared" si="24"/>
        <v>0</v>
      </c>
      <c r="W96" s="63">
        <f t="shared" si="19"/>
        <v>0</v>
      </c>
      <c r="X96" s="63">
        <f t="shared" si="25"/>
        <v>0</v>
      </c>
      <c r="Y96" s="63">
        <f t="shared" si="26"/>
        <v>0</v>
      </c>
      <c r="Z96" s="63">
        <f t="shared" si="20"/>
        <v>0</v>
      </c>
      <c r="AA96" s="8"/>
    </row>
    <row r="97" spans="1:27" s="9" customFormat="1" ht="21" customHeight="1" x14ac:dyDescent="0.25">
      <c r="A97" s="133"/>
      <c r="B97" s="8"/>
      <c r="C97" s="308"/>
      <c r="D97" s="12"/>
      <c r="E97" s="310"/>
      <c r="F97" s="310"/>
      <c r="G97" s="310"/>
      <c r="H97" s="12"/>
      <c r="I97" s="12"/>
      <c r="J97" s="8">
        <f t="shared" si="21"/>
        <v>0</v>
      </c>
      <c r="K97" s="12"/>
      <c r="L97" s="66"/>
      <c r="M97" s="8">
        <f t="shared" si="22"/>
        <v>0</v>
      </c>
      <c r="N97" s="66"/>
      <c r="O97" s="66"/>
      <c r="P97" s="8">
        <f t="shared" si="23"/>
        <v>18</v>
      </c>
      <c r="Q97" s="67">
        <f t="shared" si="18"/>
        <v>0</v>
      </c>
      <c r="R97" s="67">
        <f t="shared" si="18"/>
        <v>0</v>
      </c>
      <c r="S97" s="67">
        <f t="shared" si="18"/>
        <v>0</v>
      </c>
      <c r="T97" s="67">
        <f t="shared" si="18"/>
        <v>0</v>
      </c>
      <c r="U97" s="67">
        <f t="shared" si="18"/>
        <v>0</v>
      </c>
      <c r="V97" s="63">
        <f t="shared" si="24"/>
        <v>0</v>
      </c>
      <c r="W97" s="63">
        <f t="shared" si="19"/>
        <v>0</v>
      </c>
      <c r="X97" s="63">
        <f t="shared" si="25"/>
        <v>0</v>
      </c>
      <c r="Y97" s="63">
        <f t="shared" si="26"/>
        <v>0</v>
      </c>
      <c r="Z97" s="63">
        <f t="shared" si="20"/>
        <v>0</v>
      </c>
      <c r="AA97" s="8"/>
    </row>
    <row r="98" spans="1:27" s="9" customFormat="1" ht="21" customHeight="1" x14ac:dyDescent="0.25">
      <c r="A98" s="133"/>
      <c r="B98" s="8"/>
      <c r="C98" s="308"/>
      <c r="D98" s="12"/>
      <c r="E98" s="310"/>
      <c r="F98" s="310"/>
      <c r="G98" s="310"/>
      <c r="H98" s="12"/>
      <c r="I98" s="12"/>
      <c r="J98" s="8">
        <f t="shared" si="21"/>
        <v>0</v>
      </c>
      <c r="K98" s="12"/>
      <c r="L98" s="66"/>
      <c r="M98" s="8">
        <f t="shared" si="22"/>
        <v>0</v>
      </c>
      <c r="N98" s="66"/>
      <c r="O98" s="66"/>
      <c r="P98" s="8">
        <f t="shared" si="23"/>
        <v>18</v>
      </c>
      <c r="Q98" s="67">
        <f t="shared" si="18"/>
        <v>0</v>
      </c>
      <c r="R98" s="67">
        <f t="shared" si="18"/>
        <v>0</v>
      </c>
      <c r="S98" s="67">
        <f t="shared" si="18"/>
        <v>0</v>
      </c>
      <c r="T98" s="67">
        <f t="shared" si="18"/>
        <v>0</v>
      </c>
      <c r="U98" s="67">
        <f t="shared" si="18"/>
        <v>0</v>
      </c>
      <c r="V98" s="63">
        <f t="shared" si="24"/>
        <v>0</v>
      </c>
      <c r="W98" s="63">
        <f t="shared" si="19"/>
        <v>0</v>
      </c>
      <c r="X98" s="63">
        <f t="shared" si="25"/>
        <v>0</v>
      </c>
      <c r="Y98" s="63">
        <f t="shared" si="26"/>
        <v>0</v>
      </c>
      <c r="Z98" s="63">
        <f t="shared" si="20"/>
        <v>0</v>
      </c>
      <c r="AA98" s="8"/>
    </row>
    <row r="99" spans="1:27" s="222" customFormat="1" ht="21" customHeight="1" x14ac:dyDescent="0.25">
      <c r="A99" s="221"/>
      <c r="B99" s="105"/>
      <c r="C99" s="308"/>
      <c r="D99" s="105"/>
      <c r="E99" s="310"/>
      <c r="F99" s="310"/>
      <c r="G99" s="310"/>
      <c r="H99" s="142"/>
      <c r="I99" s="105"/>
      <c r="J99" s="8">
        <f t="shared" si="21"/>
        <v>0</v>
      </c>
      <c r="K99" s="105"/>
      <c r="L99" s="66"/>
      <c r="M99" s="8">
        <f t="shared" si="22"/>
        <v>0</v>
      </c>
      <c r="N99" s="66"/>
      <c r="O99" s="66"/>
      <c r="P99" s="8">
        <f t="shared" si="23"/>
        <v>18</v>
      </c>
      <c r="Q99" s="67">
        <f t="shared" si="18"/>
        <v>0</v>
      </c>
      <c r="R99" s="67">
        <f t="shared" si="18"/>
        <v>0</v>
      </c>
      <c r="S99" s="67">
        <f t="shared" si="18"/>
        <v>0</v>
      </c>
      <c r="T99" s="67">
        <f t="shared" si="18"/>
        <v>0</v>
      </c>
      <c r="U99" s="67">
        <f t="shared" si="18"/>
        <v>0</v>
      </c>
      <c r="V99" s="63">
        <f t="shared" si="24"/>
        <v>0</v>
      </c>
      <c r="W99" s="63">
        <f t="shared" si="19"/>
        <v>0</v>
      </c>
      <c r="X99" s="63">
        <f t="shared" si="25"/>
        <v>0</v>
      </c>
      <c r="Y99" s="63">
        <f t="shared" si="26"/>
        <v>0</v>
      </c>
      <c r="Z99" s="63">
        <f t="shared" si="20"/>
        <v>0</v>
      </c>
      <c r="AA99" s="105"/>
    </row>
    <row r="100" spans="1:27" s="222" customFormat="1" ht="21" customHeight="1" x14ac:dyDescent="0.25">
      <c r="A100" s="221"/>
      <c r="B100" s="105"/>
      <c r="C100" s="308"/>
      <c r="D100" s="105"/>
      <c r="E100" s="310"/>
      <c r="F100" s="310"/>
      <c r="G100" s="310"/>
      <c r="H100" s="142"/>
      <c r="I100" s="105"/>
      <c r="J100" s="8">
        <f t="shared" si="21"/>
        <v>0</v>
      </c>
      <c r="K100" s="105"/>
      <c r="L100" s="66"/>
      <c r="M100" s="8">
        <f t="shared" si="22"/>
        <v>0</v>
      </c>
      <c r="N100" s="66"/>
      <c r="O100" s="66"/>
      <c r="P100" s="8">
        <f t="shared" si="23"/>
        <v>18</v>
      </c>
      <c r="Q100" s="67">
        <f t="shared" si="18"/>
        <v>0</v>
      </c>
      <c r="R100" s="67">
        <f t="shared" si="18"/>
        <v>0</v>
      </c>
      <c r="S100" s="67">
        <f t="shared" si="18"/>
        <v>0</v>
      </c>
      <c r="T100" s="67">
        <f t="shared" si="18"/>
        <v>0</v>
      </c>
      <c r="U100" s="67">
        <f t="shared" si="18"/>
        <v>0</v>
      </c>
      <c r="V100" s="63">
        <f t="shared" si="24"/>
        <v>0</v>
      </c>
      <c r="W100" s="63">
        <f t="shared" si="19"/>
        <v>0</v>
      </c>
      <c r="X100" s="63">
        <f t="shared" si="25"/>
        <v>0</v>
      </c>
      <c r="Y100" s="63">
        <f t="shared" si="26"/>
        <v>0</v>
      </c>
      <c r="Z100" s="63">
        <f t="shared" si="20"/>
        <v>0</v>
      </c>
      <c r="AA100" s="105"/>
    </row>
    <row r="101" spans="1:27" s="222" customFormat="1" ht="21" customHeight="1" x14ac:dyDescent="0.25">
      <c r="A101" s="221"/>
      <c r="B101" s="105"/>
      <c r="C101" s="308"/>
      <c r="D101" s="105"/>
      <c r="E101" s="310"/>
      <c r="F101" s="310"/>
      <c r="G101" s="310"/>
      <c r="H101" s="142"/>
      <c r="I101" s="105"/>
      <c r="J101" s="8">
        <f t="shared" si="21"/>
        <v>0</v>
      </c>
      <c r="K101" s="105"/>
      <c r="L101" s="66"/>
      <c r="M101" s="8">
        <f t="shared" si="22"/>
        <v>0</v>
      </c>
      <c r="N101" s="66"/>
      <c r="O101" s="66"/>
      <c r="P101" s="8">
        <f t="shared" si="23"/>
        <v>18</v>
      </c>
      <c r="Q101" s="67">
        <f t="shared" si="18"/>
        <v>0</v>
      </c>
      <c r="R101" s="67">
        <f t="shared" si="18"/>
        <v>0</v>
      </c>
      <c r="S101" s="67">
        <f t="shared" si="18"/>
        <v>0</v>
      </c>
      <c r="T101" s="67">
        <f t="shared" si="18"/>
        <v>0</v>
      </c>
      <c r="U101" s="67">
        <f t="shared" si="18"/>
        <v>0</v>
      </c>
      <c r="V101" s="63">
        <f t="shared" si="24"/>
        <v>0</v>
      </c>
      <c r="W101" s="63">
        <f t="shared" si="19"/>
        <v>0</v>
      </c>
      <c r="X101" s="63">
        <f t="shared" si="25"/>
        <v>0</v>
      </c>
      <c r="Y101" s="63">
        <f t="shared" si="26"/>
        <v>0</v>
      </c>
      <c r="Z101" s="63">
        <f t="shared" si="20"/>
        <v>0</v>
      </c>
      <c r="AA101" s="105"/>
    </row>
    <row r="102" spans="1:27" s="222" customFormat="1" ht="21" customHeight="1" x14ac:dyDescent="0.25">
      <c r="A102" s="221"/>
      <c r="B102" s="105"/>
      <c r="C102" s="308"/>
      <c r="D102" s="105"/>
      <c r="E102" s="310"/>
      <c r="F102" s="310"/>
      <c r="G102" s="310"/>
      <c r="H102" s="142"/>
      <c r="I102" s="105"/>
      <c r="J102" s="8">
        <f t="shared" si="21"/>
        <v>0</v>
      </c>
      <c r="K102" s="105"/>
      <c r="L102" s="66"/>
      <c r="M102" s="8">
        <f t="shared" si="22"/>
        <v>0</v>
      </c>
      <c r="N102" s="66"/>
      <c r="O102" s="66"/>
      <c r="P102" s="8">
        <f t="shared" si="23"/>
        <v>18</v>
      </c>
      <c r="Q102" s="67">
        <f t="shared" si="18"/>
        <v>0</v>
      </c>
      <c r="R102" s="67">
        <f t="shared" si="18"/>
        <v>0</v>
      </c>
      <c r="S102" s="67">
        <f t="shared" si="18"/>
        <v>0</v>
      </c>
      <c r="T102" s="67">
        <f t="shared" si="18"/>
        <v>0</v>
      </c>
      <c r="U102" s="67">
        <f t="shared" si="18"/>
        <v>0</v>
      </c>
      <c r="V102" s="63">
        <f t="shared" si="24"/>
        <v>0</v>
      </c>
      <c r="W102" s="63">
        <f t="shared" si="19"/>
        <v>0</v>
      </c>
      <c r="X102" s="63">
        <f t="shared" si="25"/>
        <v>0</v>
      </c>
      <c r="Y102" s="63">
        <f t="shared" si="26"/>
        <v>0</v>
      </c>
      <c r="Z102" s="63">
        <f t="shared" si="20"/>
        <v>0</v>
      </c>
      <c r="AA102" s="105"/>
    </row>
    <row r="103" spans="1:27" s="222" customFormat="1" ht="21" customHeight="1" x14ac:dyDescent="0.25">
      <c r="A103" s="221"/>
      <c r="B103" s="105"/>
      <c r="C103" s="308"/>
      <c r="D103" s="105"/>
      <c r="E103" s="310"/>
      <c r="F103" s="310"/>
      <c r="G103" s="310"/>
      <c r="H103" s="142"/>
      <c r="I103" s="105"/>
      <c r="J103" s="8">
        <f t="shared" si="21"/>
        <v>0</v>
      </c>
      <c r="K103" s="105"/>
      <c r="L103" s="66"/>
      <c r="M103" s="8">
        <f t="shared" si="22"/>
        <v>0</v>
      </c>
      <c r="N103" s="66"/>
      <c r="O103" s="66"/>
      <c r="P103" s="8">
        <f t="shared" si="23"/>
        <v>18</v>
      </c>
      <c r="Q103" s="67">
        <f t="shared" si="18"/>
        <v>0</v>
      </c>
      <c r="R103" s="67">
        <f t="shared" si="18"/>
        <v>0</v>
      </c>
      <c r="S103" s="67">
        <f t="shared" si="18"/>
        <v>0</v>
      </c>
      <c r="T103" s="67">
        <f t="shared" si="18"/>
        <v>0</v>
      </c>
      <c r="U103" s="67">
        <f t="shared" si="18"/>
        <v>0</v>
      </c>
      <c r="V103" s="63">
        <f t="shared" si="24"/>
        <v>0</v>
      </c>
      <c r="W103" s="63">
        <f t="shared" si="19"/>
        <v>0</v>
      </c>
      <c r="X103" s="63">
        <f t="shared" si="25"/>
        <v>0</v>
      </c>
      <c r="Y103" s="63">
        <f t="shared" si="26"/>
        <v>0</v>
      </c>
      <c r="Z103" s="63">
        <f t="shared" si="20"/>
        <v>0</v>
      </c>
      <c r="AA103" s="105"/>
    </row>
    <row r="104" spans="1:27" s="222" customFormat="1" ht="21" customHeight="1" x14ac:dyDescent="0.25">
      <c r="A104" s="221"/>
      <c r="B104" s="105"/>
      <c r="C104" s="308"/>
      <c r="D104" s="105"/>
      <c r="E104" s="310"/>
      <c r="F104" s="310"/>
      <c r="G104" s="310"/>
      <c r="H104" s="142"/>
      <c r="I104" s="105"/>
      <c r="J104" s="8">
        <f t="shared" si="21"/>
        <v>0</v>
      </c>
      <c r="K104" s="105"/>
      <c r="L104" s="66"/>
      <c r="M104" s="8">
        <f t="shared" si="22"/>
        <v>0</v>
      </c>
      <c r="N104" s="66"/>
      <c r="O104" s="66"/>
      <c r="P104" s="8">
        <f t="shared" si="23"/>
        <v>18</v>
      </c>
      <c r="Q104" s="67">
        <f t="shared" si="18"/>
        <v>0</v>
      </c>
      <c r="R104" s="67">
        <f t="shared" si="18"/>
        <v>0</v>
      </c>
      <c r="S104" s="67">
        <f t="shared" si="18"/>
        <v>0</v>
      </c>
      <c r="T104" s="67">
        <f t="shared" si="18"/>
        <v>0</v>
      </c>
      <c r="U104" s="67">
        <f t="shared" si="18"/>
        <v>0</v>
      </c>
      <c r="V104" s="63">
        <f t="shared" si="24"/>
        <v>0</v>
      </c>
      <c r="W104" s="63">
        <f t="shared" si="19"/>
        <v>0</v>
      </c>
      <c r="X104" s="63">
        <f t="shared" si="25"/>
        <v>0</v>
      </c>
      <c r="Y104" s="63">
        <f t="shared" si="26"/>
        <v>0</v>
      </c>
      <c r="Z104" s="63">
        <f t="shared" si="20"/>
        <v>0</v>
      </c>
      <c r="AA104" s="105"/>
    </row>
    <row r="105" spans="1:27" s="9" customFormat="1" ht="21" customHeight="1" x14ac:dyDescent="0.25">
      <c r="A105" s="133"/>
      <c r="B105" s="8"/>
      <c r="C105" s="308"/>
      <c r="D105" s="12"/>
      <c r="E105" s="310"/>
      <c r="F105" s="310"/>
      <c r="G105" s="310"/>
      <c r="H105" s="12"/>
      <c r="I105" s="12"/>
      <c r="J105" s="8">
        <f t="shared" si="21"/>
        <v>0</v>
      </c>
      <c r="K105" s="12"/>
      <c r="L105" s="66"/>
      <c r="M105" s="8">
        <f t="shared" si="22"/>
        <v>0</v>
      </c>
      <c r="N105" s="66"/>
      <c r="O105" s="66"/>
      <c r="P105" s="8">
        <f t="shared" si="23"/>
        <v>18</v>
      </c>
      <c r="Q105" s="67">
        <f t="shared" si="18"/>
        <v>0</v>
      </c>
      <c r="R105" s="67">
        <f t="shared" si="18"/>
        <v>0</v>
      </c>
      <c r="S105" s="67">
        <f t="shared" si="18"/>
        <v>0</v>
      </c>
      <c r="T105" s="67">
        <f t="shared" si="18"/>
        <v>0</v>
      </c>
      <c r="U105" s="67">
        <f t="shared" si="18"/>
        <v>0</v>
      </c>
      <c r="V105" s="63">
        <f t="shared" si="24"/>
        <v>0</v>
      </c>
      <c r="W105" s="63">
        <f t="shared" si="19"/>
        <v>0</v>
      </c>
      <c r="X105" s="63">
        <f t="shared" si="25"/>
        <v>0</v>
      </c>
      <c r="Y105" s="63">
        <f t="shared" si="26"/>
        <v>0</v>
      </c>
      <c r="Z105" s="63">
        <f t="shared" si="20"/>
        <v>0</v>
      </c>
      <c r="AA105" s="8"/>
    </row>
    <row r="106" spans="1:27" s="9" customFormat="1" ht="21" customHeight="1" x14ac:dyDescent="0.25">
      <c r="A106" s="133"/>
      <c r="B106" s="8"/>
      <c r="C106" s="308"/>
      <c r="D106" s="12"/>
      <c r="E106" s="310"/>
      <c r="F106" s="310"/>
      <c r="G106" s="310"/>
      <c r="H106" s="12"/>
      <c r="I106" s="12"/>
      <c r="J106" s="8">
        <f t="shared" si="21"/>
        <v>0</v>
      </c>
      <c r="K106" s="12"/>
      <c r="L106" s="66"/>
      <c r="M106" s="8">
        <f t="shared" si="22"/>
        <v>0</v>
      </c>
      <c r="N106" s="66"/>
      <c r="O106" s="66"/>
      <c r="P106" s="8">
        <f t="shared" si="23"/>
        <v>18</v>
      </c>
      <c r="Q106" s="67">
        <f t="shared" si="18"/>
        <v>0</v>
      </c>
      <c r="R106" s="67">
        <f t="shared" si="18"/>
        <v>0</v>
      </c>
      <c r="S106" s="67">
        <f t="shared" si="18"/>
        <v>0</v>
      </c>
      <c r="T106" s="67">
        <f t="shared" si="18"/>
        <v>0</v>
      </c>
      <c r="U106" s="67">
        <f t="shared" si="18"/>
        <v>0</v>
      </c>
      <c r="V106" s="63">
        <f t="shared" si="24"/>
        <v>0</v>
      </c>
      <c r="W106" s="63">
        <f t="shared" si="19"/>
        <v>0</v>
      </c>
      <c r="X106" s="63">
        <f t="shared" si="25"/>
        <v>0</v>
      </c>
      <c r="Y106" s="63">
        <f t="shared" si="26"/>
        <v>0</v>
      </c>
      <c r="Z106" s="63">
        <f t="shared" si="20"/>
        <v>0</v>
      </c>
      <c r="AA106" s="8"/>
    </row>
    <row r="107" spans="1:27" s="9" customFormat="1" ht="21" customHeight="1" x14ac:dyDescent="0.25">
      <c r="A107" s="133"/>
      <c r="B107" s="8"/>
      <c r="C107" s="308"/>
      <c r="D107" s="12"/>
      <c r="E107" s="310"/>
      <c r="F107" s="310"/>
      <c r="G107" s="310"/>
      <c r="H107" s="12"/>
      <c r="I107" s="12"/>
      <c r="J107" s="8">
        <f t="shared" si="21"/>
        <v>0</v>
      </c>
      <c r="K107" s="12"/>
      <c r="L107" s="66"/>
      <c r="M107" s="8">
        <f t="shared" si="22"/>
        <v>0</v>
      </c>
      <c r="N107" s="66"/>
      <c r="O107" s="66"/>
      <c r="P107" s="8">
        <f t="shared" si="23"/>
        <v>18</v>
      </c>
      <c r="Q107" s="67">
        <f t="shared" ref="Q107:U138" si="27">IFERROR(IF(AND((Q$162-$P107)/$M107&gt;0,(Q$162-$P107)/$M107&lt;1),(Q$162-$P107)/$M107,IF((Q$162-$P107)/$M107&gt;0,1,0)),0)</f>
        <v>0</v>
      </c>
      <c r="R107" s="67">
        <f t="shared" si="27"/>
        <v>0</v>
      </c>
      <c r="S107" s="67">
        <f t="shared" si="27"/>
        <v>0</v>
      </c>
      <c r="T107" s="67">
        <f t="shared" si="27"/>
        <v>0</v>
      </c>
      <c r="U107" s="67">
        <f t="shared" si="27"/>
        <v>0</v>
      </c>
      <c r="V107" s="63">
        <f t="shared" si="24"/>
        <v>0</v>
      </c>
      <c r="W107" s="63">
        <f t="shared" si="19"/>
        <v>0</v>
      </c>
      <c r="X107" s="63">
        <f t="shared" si="25"/>
        <v>0</v>
      </c>
      <c r="Y107" s="63">
        <f t="shared" si="26"/>
        <v>0</v>
      </c>
      <c r="Z107" s="63">
        <f t="shared" si="20"/>
        <v>0</v>
      </c>
      <c r="AA107" s="8"/>
    </row>
    <row r="108" spans="1:27" s="9" customFormat="1" ht="21" customHeight="1" x14ac:dyDescent="0.25">
      <c r="A108" s="133"/>
      <c r="B108" s="8"/>
      <c r="C108" s="308"/>
      <c r="D108" s="12"/>
      <c r="E108" s="310"/>
      <c r="F108" s="310"/>
      <c r="G108" s="310"/>
      <c r="H108" s="12"/>
      <c r="I108" s="12"/>
      <c r="J108" s="8">
        <f t="shared" si="21"/>
        <v>0</v>
      </c>
      <c r="K108" s="12"/>
      <c r="L108" s="66"/>
      <c r="M108" s="8">
        <f t="shared" si="22"/>
        <v>0</v>
      </c>
      <c r="N108" s="66"/>
      <c r="O108" s="66"/>
      <c r="P108" s="8">
        <f t="shared" si="23"/>
        <v>18</v>
      </c>
      <c r="Q108" s="67">
        <f t="shared" si="27"/>
        <v>0</v>
      </c>
      <c r="R108" s="67">
        <f t="shared" si="27"/>
        <v>0</v>
      </c>
      <c r="S108" s="67">
        <f t="shared" si="27"/>
        <v>0</v>
      </c>
      <c r="T108" s="67">
        <f t="shared" si="27"/>
        <v>0</v>
      </c>
      <c r="U108" s="67">
        <f t="shared" si="27"/>
        <v>0</v>
      </c>
      <c r="V108" s="63">
        <f t="shared" si="24"/>
        <v>0</v>
      </c>
      <c r="W108" s="63">
        <f t="shared" si="19"/>
        <v>0</v>
      </c>
      <c r="X108" s="63">
        <f t="shared" si="25"/>
        <v>0</v>
      </c>
      <c r="Y108" s="63">
        <f t="shared" si="26"/>
        <v>0</v>
      </c>
      <c r="Z108" s="63">
        <f t="shared" si="20"/>
        <v>0</v>
      </c>
      <c r="AA108" s="8"/>
    </row>
    <row r="109" spans="1:27" s="222" customFormat="1" ht="21" customHeight="1" x14ac:dyDescent="0.25">
      <c r="A109" s="221"/>
      <c r="B109" s="105"/>
      <c r="C109" s="308"/>
      <c r="D109" s="105"/>
      <c r="E109" s="310"/>
      <c r="F109" s="310"/>
      <c r="G109" s="310"/>
      <c r="H109" s="105"/>
      <c r="I109" s="105"/>
      <c r="J109" s="8">
        <f t="shared" si="21"/>
        <v>0</v>
      </c>
      <c r="K109" s="105"/>
      <c r="L109" s="66"/>
      <c r="M109" s="8">
        <f t="shared" si="22"/>
        <v>0</v>
      </c>
      <c r="N109" s="66"/>
      <c r="O109" s="66"/>
      <c r="P109" s="8">
        <f t="shared" si="23"/>
        <v>18</v>
      </c>
      <c r="Q109" s="67">
        <f t="shared" si="27"/>
        <v>0</v>
      </c>
      <c r="R109" s="67">
        <f t="shared" si="27"/>
        <v>0</v>
      </c>
      <c r="S109" s="67">
        <f t="shared" si="27"/>
        <v>0</v>
      </c>
      <c r="T109" s="67">
        <f t="shared" si="27"/>
        <v>0</v>
      </c>
      <c r="U109" s="67">
        <f t="shared" si="27"/>
        <v>0</v>
      </c>
      <c r="V109" s="63">
        <f t="shared" si="24"/>
        <v>0</v>
      </c>
      <c r="W109" s="63">
        <f t="shared" si="19"/>
        <v>0</v>
      </c>
      <c r="X109" s="63">
        <f t="shared" si="25"/>
        <v>0</v>
      </c>
      <c r="Y109" s="63">
        <f t="shared" si="26"/>
        <v>0</v>
      </c>
      <c r="Z109" s="63">
        <f t="shared" si="20"/>
        <v>0</v>
      </c>
      <c r="AA109" s="105"/>
    </row>
    <row r="110" spans="1:27" s="9" customFormat="1" ht="21" customHeight="1" x14ac:dyDescent="0.25">
      <c r="A110" s="133"/>
      <c r="B110" s="8"/>
      <c r="C110" s="308"/>
      <c r="D110" s="12"/>
      <c r="E110" s="310"/>
      <c r="F110" s="310"/>
      <c r="G110" s="310"/>
      <c r="H110" s="12"/>
      <c r="I110" s="12"/>
      <c r="J110" s="8">
        <f t="shared" si="21"/>
        <v>0</v>
      </c>
      <c r="K110" s="12"/>
      <c r="L110" s="66"/>
      <c r="M110" s="8">
        <f t="shared" si="22"/>
        <v>0</v>
      </c>
      <c r="N110" s="66"/>
      <c r="O110" s="66"/>
      <c r="P110" s="8">
        <f t="shared" si="23"/>
        <v>18</v>
      </c>
      <c r="Q110" s="67">
        <f t="shared" si="27"/>
        <v>0</v>
      </c>
      <c r="R110" s="67">
        <f t="shared" si="27"/>
        <v>0</v>
      </c>
      <c r="S110" s="67">
        <f t="shared" si="27"/>
        <v>0</v>
      </c>
      <c r="T110" s="67">
        <f t="shared" si="27"/>
        <v>0</v>
      </c>
      <c r="U110" s="67">
        <f t="shared" si="27"/>
        <v>0</v>
      </c>
      <c r="V110" s="63">
        <f t="shared" si="24"/>
        <v>0</v>
      </c>
      <c r="W110" s="63">
        <f t="shared" si="19"/>
        <v>0</v>
      </c>
      <c r="X110" s="63">
        <f t="shared" si="25"/>
        <v>0</v>
      </c>
      <c r="Y110" s="63">
        <f t="shared" si="26"/>
        <v>0</v>
      </c>
      <c r="Z110" s="63">
        <f t="shared" si="20"/>
        <v>0</v>
      </c>
      <c r="AA110" s="8"/>
    </row>
    <row r="111" spans="1:27" s="9" customFormat="1" ht="21" customHeight="1" x14ac:dyDescent="0.25">
      <c r="A111" s="133"/>
      <c r="B111" s="8"/>
      <c r="C111" s="308"/>
      <c r="D111" s="12"/>
      <c r="E111" s="310"/>
      <c r="F111" s="310"/>
      <c r="G111" s="310"/>
      <c r="H111" s="12"/>
      <c r="I111" s="12"/>
      <c r="J111" s="8">
        <f t="shared" si="21"/>
        <v>0</v>
      </c>
      <c r="K111" s="12"/>
      <c r="L111" s="66"/>
      <c r="M111" s="8">
        <f t="shared" si="22"/>
        <v>0</v>
      </c>
      <c r="N111" s="66"/>
      <c r="O111" s="66"/>
      <c r="P111" s="8">
        <f t="shared" si="23"/>
        <v>18</v>
      </c>
      <c r="Q111" s="67">
        <f t="shared" si="27"/>
        <v>0</v>
      </c>
      <c r="R111" s="67">
        <f t="shared" si="27"/>
        <v>0</v>
      </c>
      <c r="S111" s="67">
        <f t="shared" si="27"/>
        <v>0</v>
      </c>
      <c r="T111" s="67">
        <f t="shared" si="27"/>
        <v>0</v>
      </c>
      <c r="U111" s="67">
        <f t="shared" si="27"/>
        <v>0</v>
      </c>
      <c r="V111" s="63">
        <f t="shared" si="24"/>
        <v>0</v>
      </c>
      <c r="W111" s="63">
        <f t="shared" si="19"/>
        <v>0</v>
      </c>
      <c r="X111" s="63">
        <f t="shared" si="25"/>
        <v>0</v>
      </c>
      <c r="Y111" s="63">
        <f t="shared" si="26"/>
        <v>0</v>
      </c>
      <c r="Z111" s="63">
        <f t="shared" si="20"/>
        <v>0</v>
      </c>
      <c r="AA111" s="8"/>
    </row>
    <row r="112" spans="1:27" s="9" customFormat="1" ht="21" customHeight="1" x14ac:dyDescent="0.25">
      <c r="A112" s="133"/>
      <c r="B112" s="8"/>
      <c r="C112" s="308"/>
      <c r="D112" s="12"/>
      <c r="E112" s="310"/>
      <c r="F112" s="310"/>
      <c r="G112" s="310"/>
      <c r="H112" s="12"/>
      <c r="I112" s="12"/>
      <c r="J112" s="8">
        <f t="shared" si="21"/>
        <v>0</v>
      </c>
      <c r="K112" s="12"/>
      <c r="L112" s="66"/>
      <c r="M112" s="8">
        <f t="shared" si="22"/>
        <v>0</v>
      </c>
      <c r="N112" s="66"/>
      <c r="O112" s="66"/>
      <c r="P112" s="8">
        <f t="shared" si="23"/>
        <v>18</v>
      </c>
      <c r="Q112" s="67">
        <f t="shared" si="27"/>
        <v>0</v>
      </c>
      <c r="R112" s="67">
        <f t="shared" si="27"/>
        <v>0</v>
      </c>
      <c r="S112" s="67">
        <f t="shared" si="27"/>
        <v>0</v>
      </c>
      <c r="T112" s="67">
        <f t="shared" si="27"/>
        <v>0</v>
      </c>
      <c r="U112" s="67">
        <f t="shared" si="27"/>
        <v>0</v>
      </c>
      <c r="V112" s="63">
        <f t="shared" si="24"/>
        <v>0</v>
      </c>
      <c r="W112" s="63">
        <f t="shared" si="19"/>
        <v>0</v>
      </c>
      <c r="X112" s="63">
        <f t="shared" si="25"/>
        <v>0</v>
      </c>
      <c r="Y112" s="63">
        <f t="shared" si="26"/>
        <v>0</v>
      </c>
      <c r="Z112" s="63">
        <f t="shared" si="20"/>
        <v>0</v>
      </c>
      <c r="AA112" s="8"/>
    </row>
    <row r="113" spans="1:27" s="9" customFormat="1" ht="21" customHeight="1" x14ac:dyDescent="0.25">
      <c r="A113" s="133"/>
      <c r="B113" s="8"/>
      <c r="C113" s="308"/>
      <c r="D113" s="12"/>
      <c r="E113" s="310"/>
      <c r="F113" s="310"/>
      <c r="G113" s="310"/>
      <c r="H113" s="12"/>
      <c r="I113" s="12"/>
      <c r="J113" s="8">
        <f t="shared" si="21"/>
        <v>0</v>
      </c>
      <c r="K113" s="12"/>
      <c r="L113" s="66"/>
      <c r="M113" s="8">
        <f t="shared" si="22"/>
        <v>0</v>
      </c>
      <c r="N113" s="66"/>
      <c r="O113" s="66"/>
      <c r="P113" s="8">
        <f t="shared" si="23"/>
        <v>18</v>
      </c>
      <c r="Q113" s="67">
        <f t="shared" si="27"/>
        <v>0</v>
      </c>
      <c r="R113" s="67">
        <f t="shared" si="27"/>
        <v>0</v>
      </c>
      <c r="S113" s="67">
        <f t="shared" si="27"/>
        <v>0</v>
      </c>
      <c r="T113" s="67">
        <f t="shared" si="27"/>
        <v>0</v>
      </c>
      <c r="U113" s="67">
        <f t="shared" si="27"/>
        <v>0</v>
      </c>
      <c r="V113" s="63">
        <f t="shared" si="24"/>
        <v>0</v>
      </c>
      <c r="W113" s="63">
        <f t="shared" si="19"/>
        <v>0</v>
      </c>
      <c r="X113" s="63">
        <f t="shared" si="25"/>
        <v>0</v>
      </c>
      <c r="Y113" s="63">
        <f t="shared" si="26"/>
        <v>0</v>
      </c>
      <c r="Z113" s="63">
        <f t="shared" si="20"/>
        <v>0</v>
      </c>
      <c r="AA113" s="8"/>
    </row>
    <row r="114" spans="1:27" s="9" customFormat="1" ht="21" customHeight="1" x14ac:dyDescent="0.25">
      <c r="A114" s="133"/>
      <c r="B114" s="8"/>
      <c r="C114" s="308"/>
      <c r="D114" s="12"/>
      <c r="E114" s="310"/>
      <c r="F114" s="310"/>
      <c r="G114" s="310"/>
      <c r="H114" s="12"/>
      <c r="I114" s="12"/>
      <c r="J114" s="8">
        <f t="shared" si="21"/>
        <v>0</v>
      </c>
      <c r="K114" s="12"/>
      <c r="L114" s="66"/>
      <c r="M114" s="8">
        <f t="shared" si="22"/>
        <v>0</v>
      </c>
      <c r="N114" s="66"/>
      <c r="O114" s="66"/>
      <c r="P114" s="8">
        <f t="shared" si="23"/>
        <v>18</v>
      </c>
      <c r="Q114" s="67">
        <f t="shared" si="27"/>
        <v>0</v>
      </c>
      <c r="R114" s="67">
        <f t="shared" si="27"/>
        <v>0</v>
      </c>
      <c r="S114" s="67">
        <f t="shared" si="27"/>
        <v>0</v>
      </c>
      <c r="T114" s="67">
        <f t="shared" si="27"/>
        <v>0</v>
      </c>
      <c r="U114" s="67">
        <f t="shared" si="27"/>
        <v>0</v>
      </c>
      <c r="V114" s="63">
        <f t="shared" si="24"/>
        <v>0</v>
      </c>
      <c r="W114" s="63">
        <f t="shared" si="19"/>
        <v>0</v>
      </c>
      <c r="X114" s="63">
        <f t="shared" si="25"/>
        <v>0</v>
      </c>
      <c r="Y114" s="63">
        <f t="shared" si="26"/>
        <v>0</v>
      </c>
      <c r="Z114" s="63">
        <f t="shared" si="20"/>
        <v>0</v>
      </c>
      <c r="AA114" s="8"/>
    </row>
    <row r="115" spans="1:27" s="9" customFormat="1" ht="21" customHeight="1" x14ac:dyDescent="0.25">
      <c r="A115" s="133"/>
      <c r="B115" s="8"/>
      <c r="C115" s="308"/>
      <c r="D115" s="12"/>
      <c r="E115" s="310"/>
      <c r="F115" s="310"/>
      <c r="G115" s="310"/>
      <c r="H115" s="12"/>
      <c r="I115" s="12"/>
      <c r="J115" s="8">
        <f t="shared" si="21"/>
        <v>0</v>
      </c>
      <c r="K115" s="12"/>
      <c r="L115" s="66"/>
      <c r="M115" s="8">
        <f t="shared" si="22"/>
        <v>0</v>
      </c>
      <c r="N115" s="66"/>
      <c r="O115" s="66"/>
      <c r="P115" s="8">
        <f t="shared" si="23"/>
        <v>18</v>
      </c>
      <c r="Q115" s="67">
        <f t="shared" si="27"/>
        <v>0</v>
      </c>
      <c r="R115" s="67">
        <f t="shared" si="27"/>
        <v>0</v>
      </c>
      <c r="S115" s="67">
        <f t="shared" si="27"/>
        <v>0</v>
      </c>
      <c r="T115" s="67">
        <f t="shared" si="27"/>
        <v>0</v>
      </c>
      <c r="U115" s="67">
        <f t="shared" si="27"/>
        <v>0</v>
      </c>
      <c r="V115" s="63">
        <f t="shared" si="24"/>
        <v>0</v>
      </c>
      <c r="W115" s="63">
        <f t="shared" si="19"/>
        <v>0</v>
      </c>
      <c r="X115" s="63">
        <f t="shared" si="25"/>
        <v>0</v>
      </c>
      <c r="Y115" s="63">
        <f t="shared" si="26"/>
        <v>0</v>
      </c>
      <c r="Z115" s="63">
        <f t="shared" si="20"/>
        <v>0</v>
      </c>
      <c r="AA115" s="8"/>
    </row>
    <row r="116" spans="1:27" s="9" customFormat="1" ht="21" customHeight="1" x14ac:dyDescent="0.25">
      <c r="A116" s="133"/>
      <c r="B116" s="8"/>
      <c r="C116" s="308"/>
      <c r="D116" s="12"/>
      <c r="E116" s="310"/>
      <c r="F116" s="310"/>
      <c r="G116" s="310"/>
      <c r="H116" s="12"/>
      <c r="I116" s="12"/>
      <c r="J116" s="8">
        <f t="shared" si="21"/>
        <v>0</v>
      </c>
      <c r="K116" s="12"/>
      <c r="L116" s="66"/>
      <c r="M116" s="8">
        <f t="shared" si="22"/>
        <v>0</v>
      </c>
      <c r="N116" s="66"/>
      <c r="O116" s="66"/>
      <c r="P116" s="8">
        <f t="shared" si="23"/>
        <v>18</v>
      </c>
      <c r="Q116" s="67">
        <f t="shared" si="27"/>
        <v>0</v>
      </c>
      <c r="R116" s="67">
        <f t="shared" si="27"/>
        <v>0</v>
      </c>
      <c r="S116" s="67">
        <f t="shared" si="27"/>
        <v>0</v>
      </c>
      <c r="T116" s="67">
        <f t="shared" si="27"/>
        <v>0</v>
      </c>
      <c r="U116" s="67">
        <f t="shared" si="27"/>
        <v>0</v>
      </c>
      <c r="V116" s="63">
        <f t="shared" si="24"/>
        <v>0</v>
      </c>
      <c r="W116" s="63">
        <f t="shared" si="19"/>
        <v>0</v>
      </c>
      <c r="X116" s="63">
        <f t="shared" si="25"/>
        <v>0</v>
      </c>
      <c r="Y116" s="63">
        <f t="shared" si="26"/>
        <v>0</v>
      </c>
      <c r="Z116" s="63">
        <f t="shared" si="20"/>
        <v>0</v>
      </c>
      <c r="AA116" s="8"/>
    </row>
    <row r="117" spans="1:27" s="9" customFormat="1" ht="21" customHeight="1" x14ac:dyDescent="0.25">
      <c r="A117" s="133"/>
      <c r="B117" s="8"/>
      <c r="C117" s="308"/>
      <c r="D117" s="12"/>
      <c r="E117" s="310"/>
      <c r="F117" s="310"/>
      <c r="G117" s="310"/>
      <c r="H117" s="12"/>
      <c r="I117" s="12"/>
      <c r="J117" s="8">
        <f t="shared" si="21"/>
        <v>0</v>
      </c>
      <c r="K117" s="12"/>
      <c r="L117" s="66"/>
      <c r="M117" s="8">
        <f t="shared" si="22"/>
        <v>0</v>
      </c>
      <c r="N117" s="66"/>
      <c r="O117" s="66"/>
      <c r="P117" s="8">
        <f t="shared" si="23"/>
        <v>18</v>
      </c>
      <c r="Q117" s="67">
        <f t="shared" si="27"/>
        <v>0</v>
      </c>
      <c r="R117" s="67">
        <f t="shared" si="27"/>
        <v>0</v>
      </c>
      <c r="S117" s="67">
        <f t="shared" si="27"/>
        <v>0</v>
      </c>
      <c r="T117" s="67">
        <f t="shared" si="27"/>
        <v>0</v>
      </c>
      <c r="U117" s="67">
        <f t="shared" si="27"/>
        <v>0</v>
      </c>
      <c r="V117" s="63">
        <f t="shared" si="24"/>
        <v>0</v>
      </c>
      <c r="W117" s="63">
        <f t="shared" si="19"/>
        <v>0</v>
      </c>
      <c r="X117" s="63">
        <f t="shared" si="25"/>
        <v>0</v>
      </c>
      <c r="Y117" s="63">
        <f t="shared" si="26"/>
        <v>0</v>
      </c>
      <c r="Z117" s="63">
        <f t="shared" si="20"/>
        <v>0</v>
      </c>
      <c r="AA117" s="8"/>
    </row>
    <row r="118" spans="1:27" s="9" customFormat="1" ht="21" customHeight="1" x14ac:dyDescent="0.25">
      <c r="A118" s="133"/>
      <c r="B118" s="8"/>
      <c r="C118" s="308"/>
      <c r="D118" s="12"/>
      <c r="E118" s="310"/>
      <c r="F118" s="310"/>
      <c r="G118" s="310"/>
      <c r="H118" s="12"/>
      <c r="I118" s="12"/>
      <c r="J118" s="8">
        <f t="shared" si="21"/>
        <v>0</v>
      </c>
      <c r="K118" s="12"/>
      <c r="L118" s="66"/>
      <c r="M118" s="8">
        <f t="shared" si="22"/>
        <v>0</v>
      </c>
      <c r="N118" s="66"/>
      <c r="O118" s="66"/>
      <c r="P118" s="8">
        <f t="shared" si="23"/>
        <v>18</v>
      </c>
      <c r="Q118" s="67">
        <f t="shared" si="27"/>
        <v>0</v>
      </c>
      <c r="R118" s="67">
        <f t="shared" si="27"/>
        <v>0</v>
      </c>
      <c r="S118" s="67">
        <f t="shared" si="27"/>
        <v>0</v>
      </c>
      <c r="T118" s="67">
        <f t="shared" si="27"/>
        <v>0</v>
      </c>
      <c r="U118" s="67">
        <f t="shared" si="27"/>
        <v>0</v>
      </c>
      <c r="V118" s="63">
        <f t="shared" si="24"/>
        <v>0</v>
      </c>
      <c r="W118" s="63">
        <f t="shared" si="19"/>
        <v>0</v>
      </c>
      <c r="X118" s="63">
        <f t="shared" si="25"/>
        <v>0</v>
      </c>
      <c r="Y118" s="63">
        <f t="shared" si="26"/>
        <v>0</v>
      </c>
      <c r="Z118" s="63">
        <f t="shared" si="20"/>
        <v>0</v>
      </c>
      <c r="AA118" s="8"/>
    </row>
    <row r="119" spans="1:27" s="9" customFormat="1" ht="21" customHeight="1" x14ac:dyDescent="0.25">
      <c r="A119" s="133"/>
      <c r="B119" s="8"/>
      <c r="C119" s="308"/>
      <c r="D119" s="12"/>
      <c r="E119" s="310"/>
      <c r="F119" s="310"/>
      <c r="G119" s="310"/>
      <c r="H119" s="12"/>
      <c r="I119" s="12"/>
      <c r="J119" s="8">
        <f t="shared" si="21"/>
        <v>0</v>
      </c>
      <c r="K119" s="12"/>
      <c r="L119" s="66"/>
      <c r="M119" s="8">
        <f t="shared" si="22"/>
        <v>0</v>
      </c>
      <c r="N119" s="66"/>
      <c r="O119" s="66"/>
      <c r="P119" s="8">
        <f t="shared" si="23"/>
        <v>18</v>
      </c>
      <c r="Q119" s="67">
        <f t="shared" si="27"/>
        <v>0</v>
      </c>
      <c r="R119" s="67">
        <f t="shared" si="27"/>
        <v>0</v>
      </c>
      <c r="S119" s="67">
        <f t="shared" si="27"/>
        <v>0</v>
      </c>
      <c r="T119" s="67">
        <f t="shared" si="27"/>
        <v>0</v>
      </c>
      <c r="U119" s="67">
        <f t="shared" si="27"/>
        <v>0</v>
      </c>
      <c r="V119" s="63">
        <f t="shared" si="24"/>
        <v>0</v>
      </c>
      <c r="W119" s="63">
        <f t="shared" si="19"/>
        <v>0</v>
      </c>
      <c r="X119" s="63">
        <f t="shared" si="25"/>
        <v>0</v>
      </c>
      <c r="Y119" s="63">
        <f t="shared" si="26"/>
        <v>0</v>
      </c>
      <c r="Z119" s="63">
        <f t="shared" si="20"/>
        <v>0</v>
      </c>
      <c r="AA119" s="8"/>
    </row>
    <row r="120" spans="1:27" s="9" customFormat="1" ht="21" customHeight="1" x14ac:dyDescent="0.25">
      <c r="A120" s="133"/>
      <c r="B120" s="8"/>
      <c r="C120" s="308"/>
      <c r="D120" s="12"/>
      <c r="E120" s="310"/>
      <c r="F120" s="310"/>
      <c r="G120" s="310"/>
      <c r="H120" s="12"/>
      <c r="I120" s="12"/>
      <c r="J120" s="8">
        <f t="shared" si="21"/>
        <v>0</v>
      </c>
      <c r="K120" s="12"/>
      <c r="L120" s="66"/>
      <c r="M120" s="8">
        <f t="shared" si="22"/>
        <v>0</v>
      </c>
      <c r="N120" s="66"/>
      <c r="O120" s="66"/>
      <c r="P120" s="8">
        <f t="shared" si="23"/>
        <v>18</v>
      </c>
      <c r="Q120" s="67">
        <f t="shared" si="27"/>
        <v>0</v>
      </c>
      <c r="R120" s="67">
        <f t="shared" si="27"/>
        <v>0</v>
      </c>
      <c r="S120" s="67">
        <f t="shared" si="27"/>
        <v>0</v>
      </c>
      <c r="T120" s="67">
        <f t="shared" si="27"/>
        <v>0</v>
      </c>
      <c r="U120" s="67">
        <f t="shared" si="27"/>
        <v>0</v>
      </c>
      <c r="V120" s="63">
        <f t="shared" si="24"/>
        <v>0</v>
      </c>
      <c r="W120" s="63">
        <f t="shared" si="19"/>
        <v>0</v>
      </c>
      <c r="X120" s="63">
        <f t="shared" si="25"/>
        <v>0</v>
      </c>
      <c r="Y120" s="63">
        <f t="shared" si="26"/>
        <v>0</v>
      </c>
      <c r="Z120" s="63">
        <f t="shared" si="20"/>
        <v>0</v>
      </c>
      <c r="AA120" s="8"/>
    </row>
    <row r="121" spans="1:27" s="9" customFormat="1" ht="21" customHeight="1" x14ac:dyDescent="0.25">
      <c r="A121" s="133"/>
      <c r="B121" s="8"/>
      <c r="C121" s="308"/>
      <c r="D121" s="12"/>
      <c r="E121" s="310"/>
      <c r="F121" s="310"/>
      <c r="G121" s="310"/>
      <c r="H121" s="12"/>
      <c r="I121" s="12"/>
      <c r="J121" s="8">
        <f t="shared" si="21"/>
        <v>0</v>
      </c>
      <c r="K121" s="12"/>
      <c r="L121" s="66"/>
      <c r="M121" s="8">
        <f t="shared" si="22"/>
        <v>0</v>
      </c>
      <c r="N121" s="66"/>
      <c r="O121" s="66"/>
      <c r="P121" s="8">
        <f t="shared" si="23"/>
        <v>18</v>
      </c>
      <c r="Q121" s="67">
        <f t="shared" si="27"/>
        <v>0</v>
      </c>
      <c r="R121" s="67">
        <f t="shared" si="27"/>
        <v>0</v>
      </c>
      <c r="S121" s="67">
        <f t="shared" si="27"/>
        <v>0</v>
      </c>
      <c r="T121" s="67">
        <f t="shared" si="27"/>
        <v>0</v>
      </c>
      <c r="U121" s="67">
        <f t="shared" si="27"/>
        <v>0</v>
      </c>
      <c r="V121" s="63">
        <f t="shared" si="24"/>
        <v>0</v>
      </c>
      <c r="W121" s="63">
        <f t="shared" si="19"/>
        <v>0</v>
      </c>
      <c r="X121" s="63">
        <f t="shared" si="25"/>
        <v>0</v>
      </c>
      <c r="Y121" s="63">
        <f t="shared" si="26"/>
        <v>0</v>
      </c>
      <c r="Z121" s="63">
        <f t="shared" si="20"/>
        <v>0</v>
      </c>
      <c r="AA121" s="8"/>
    </row>
    <row r="122" spans="1:27" s="9" customFormat="1" ht="21" customHeight="1" x14ac:dyDescent="0.25">
      <c r="A122" s="133"/>
      <c r="B122" s="8"/>
      <c r="C122" s="308"/>
      <c r="D122" s="12"/>
      <c r="E122" s="310"/>
      <c r="F122" s="310"/>
      <c r="G122" s="310"/>
      <c r="H122" s="12"/>
      <c r="I122" s="12"/>
      <c r="J122" s="8">
        <f t="shared" si="21"/>
        <v>0</v>
      </c>
      <c r="K122" s="12"/>
      <c r="L122" s="66"/>
      <c r="M122" s="8">
        <f t="shared" si="22"/>
        <v>0</v>
      </c>
      <c r="N122" s="66"/>
      <c r="O122" s="66"/>
      <c r="P122" s="8">
        <f t="shared" si="23"/>
        <v>18</v>
      </c>
      <c r="Q122" s="67">
        <f t="shared" si="27"/>
        <v>0</v>
      </c>
      <c r="R122" s="67">
        <f t="shared" si="27"/>
        <v>0</v>
      </c>
      <c r="S122" s="67">
        <f t="shared" si="27"/>
        <v>0</v>
      </c>
      <c r="T122" s="67">
        <f t="shared" si="27"/>
        <v>0</v>
      </c>
      <c r="U122" s="67">
        <f t="shared" si="27"/>
        <v>0</v>
      </c>
      <c r="V122" s="63">
        <f t="shared" si="24"/>
        <v>0</v>
      </c>
      <c r="W122" s="63">
        <f t="shared" si="19"/>
        <v>0</v>
      </c>
      <c r="X122" s="63">
        <f t="shared" si="25"/>
        <v>0</v>
      </c>
      <c r="Y122" s="63">
        <f t="shared" si="26"/>
        <v>0</v>
      </c>
      <c r="Z122" s="63">
        <f t="shared" si="20"/>
        <v>0</v>
      </c>
      <c r="AA122" s="8"/>
    </row>
    <row r="123" spans="1:27" s="9" customFormat="1" ht="21" customHeight="1" x14ac:dyDescent="0.25">
      <c r="A123" s="133"/>
      <c r="B123" s="8"/>
      <c r="C123" s="308"/>
      <c r="D123" s="12"/>
      <c r="E123" s="310"/>
      <c r="F123" s="310"/>
      <c r="G123" s="310"/>
      <c r="H123" s="12"/>
      <c r="I123" s="12"/>
      <c r="J123" s="8">
        <f t="shared" si="21"/>
        <v>0</v>
      </c>
      <c r="K123" s="12"/>
      <c r="L123" s="66"/>
      <c r="M123" s="8">
        <f t="shared" si="22"/>
        <v>0</v>
      </c>
      <c r="N123" s="66"/>
      <c r="O123" s="66"/>
      <c r="P123" s="8">
        <f t="shared" si="23"/>
        <v>18</v>
      </c>
      <c r="Q123" s="67">
        <f t="shared" si="27"/>
        <v>0</v>
      </c>
      <c r="R123" s="67">
        <f t="shared" si="27"/>
        <v>0</v>
      </c>
      <c r="S123" s="67">
        <f t="shared" si="27"/>
        <v>0</v>
      </c>
      <c r="T123" s="67">
        <f t="shared" si="27"/>
        <v>0</v>
      </c>
      <c r="U123" s="67">
        <f t="shared" si="27"/>
        <v>0</v>
      </c>
      <c r="V123" s="63">
        <f t="shared" si="24"/>
        <v>0</v>
      </c>
      <c r="W123" s="63">
        <f t="shared" si="19"/>
        <v>0</v>
      </c>
      <c r="X123" s="63">
        <f t="shared" si="25"/>
        <v>0</v>
      </c>
      <c r="Y123" s="63">
        <f t="shared" si="26"/>
        <v>0</v>
      </c>
      <c r="Z123" s="63">
        <f t="shared" si="20"/>
        <v>0</v>
      </c>
      <c r="AA123" s="8"/>
    </row>
    <row r="124" spans="1:27" s="9" customFormat="1" ht="21" customHeight="1" x14ac:dyDescent="0.25">
      <c r="A124" s="133"/>
      <c r="B124" s="8"/>
      <c r="C124" s="308"/>
      <c r="D124" s="12"/>
      <c r="E124" s="310"/>
      <c r="F124" s="310"/>
      <c r="G124" s="310"/>
      <c r="H124" s="12"/>
      <c r="I124" s="12"/>
      <c r="J124" s="8">
        <f t="shared" si="21"/>
        <v>0</v>
      </c>
      <c r="K124" s="12"/>
      <c r="L124" s="66"/>
      <c r="M124" s="8">
        <f t="shared" si="22"/>
        <v>0</v>
      </c>
      <c r="N124" s="66"/>
      <c r="O124" s="66"/>
      <c r="P124" s="8">
        <f t="shared" si="23"/>
        <v>18</v>
      </c>
      <c r="Q124" s="67">
        <f t="shared" si="27"/>
        <v>0</v>
      </c>
      <c r="R124" s="67">
        <f t="shared" si="27"/>
        <v>0</v>
      </c>
      <c r="S124" s="67">
        <f t="shared" si="27"/>
        <v>0</v>
      </c>
      <c r="T124" s="67">
        <f t="shared" si="27"/>
        <v>0</v>
      </c>
      <c r="U124" s="67">
        <f t="shared" si="27"/>
        <v>0</v>
      </c>
      <c r="V124" s="63">
        <f t="shared" si="24"/>
        <v>0</v>
      </c>
      <c r="W124" s="63">
        <f t="shared" si="19"/>
        <v>0</v>
      </c>
      <c r="X124" s="63">
        <f t="shared" si="25"/>
        <v>0</v>
      </c>
      <c r="Y124" s="63">
        <f t="shared" si="26"/>
        <v>0</v>
      </c>
      <c r="Z124" s="63">
        <f t="shared" si="20"/>
        <v>0</v>
      </c>
      <c r="AA124" s="8"/>
    </row>
    <row r="125" spans="1:27" s="9" customFormat="1" ht="21" customHeight="1" x14ac:dyDescent="0.25">
      <c r="A125" s="133"/>
      <c r="B125" s="8"/>
      <c r="C125" s="308"/>
      <c r="D125" s="12"/>
      <c r="E125" s="310"/>
      <c r="F125" s="310"/>
      <c r="G125" s="310"/>
      <c r="H125" s="12"/>
      <c r="I125" s="12"/>
      <c r="J125" s="8">
        <f t="shared" si="21"/>
        <v>0</v>
      </c>
      <c r="K125" s="12"/>
      <c r="L125" s="66"/>
      <c r="M125" s="8">
        <f t="shared" si="22"/>
        <v>0</v>
      </c>
      <c r="N125" s="66"/>
      <c r="O125" s="66"/>
      <c r="P125" s="8">
        <f t="shared" si="23"/>
        <v>18</v>
      </c>
      <c r="Q125" s="67">
        <f t="shared" si="27"/>
        <v>0</v>
      </c>
      <c r="R125" s="67">
        <f t="shared" si="27"/>
        <v>0</v>
      </c>
      <c r="S125" s="67">
        <f t="shared" si="27"/>
        <v>0</v>
      </c>
      <c r="T125" s="67">
        <f t="shared" si="27"/>
        <v>0</v>
      </c>
      <c r="U125" s="67">
        <f t="shared" si="27"/>
        <v>0</v>
      </c>
      <c r="V125" s="63">
        <f t="shared" si="24"/>
        <v>0</v>
      </c>
      <c r="W125" s="63">
        <f t="shared" si="19"/>
        <v>0</v>
      </c>
      <c r="X125" s="63">
        <f t="shared" si="25"/>
        <v>0</v>
      </c>
      <c r="Y125" s="63">
        <f t="shared" si="26"/>
        <v>0</v>
      </c>
      <c r="Z125" s="63">
        <f t="shared" si="20"/>
        <v>0</v>
      </c>
      <c r="AA125" s="8"/>
    </row>
    <row r="126" spans="1:27" s="222" customFormat="1" ht="21" customHeight="1" x14ac:dyDescent="0.25">
      <c r="A126" s="221"/>
      <c r="B126" s="105"/>
      <c r="C126" s="308"/>
      <c r="D126" s="105"/>
      <c r="E126" s="310"/>
      <c r="F126" s="310"/>
      <c r="G126" s="310"/>
      <c r="H126" s="105"/>
      <c r="I126" s="105"/>
      <c r="J126" s="8">
        <f t="shared" si="21"/>
        <v>0</v>
      </c>
      <c r="K126" s="105"/>
      <c r="L126" s="66"/>
      <c r="M126" s="8">
        <f t="shared" si="22"/>
        <v>0</v>
      </c>
      <c r="N126" s="66"/>
      <c r="O126" s="66"/>
      <c r="P126" s="8">
        <f t="shared" si="23"/>
        <v>18</v>
      </c>
      <c r="Q126" s="67">
        <f t="shared" si="27"/>
        <v>0</v>
      </c>
      <c r="R126" s="67">
        <f t="shared" si="27"/>
        <v>0</v>
      </c>
      <c r="S126" s="67">
        <f t="shared" si="27"/>
        <v>0</v>
      </c>
      <c r="T126" s="67">
        <f t="shared" si="27"/>
        <v>0</v>
      </c>
      <c r="U126" s="67">
        <f t="shared" si="27"/>
        <v>0</v>
      </c>
      <c r="V126" s="63">
        <f t="shared" si="24"/>
        <v>0</v>
      </c>
      <c r="W126" s="63">
        <f t="shared" si="19"/>
        <v>0</v>
      </c>
      <c r="X126" s="63">
        <f t="shared" si="25"/>
        <v>0</v>
      </c>
      <c r="Y126" s="63">
        <f t="shared" si="26"/>
        <v>0</v>
      </c>
      <c r="Z126" s="63">
        <f t="shared" si="20"/>
        <v>0</v>
      </c>
      <c r="AA126" s="105"/>
    </row>
    <row r="127" spans="1:27" s="9" customFormat="1" ht="21" customHeight="1" x14ac:dyDescent="0.25">
      <c r="A127" s="133"/>
      <c r="B127" s="8"/>
      <c r="C127" s="308"/>
      <c r="D127" s="12"/>
      <c r="E127" s="310"/>
      <c r="F127" s="310"/>
      <c r="G127" s="310"/>
      <c r="H127" s="12"/>
      <c r="I127" s="12"/>
      <c r="J127" s="8">
        <f t="shared" si="21"/>
        <v>0</v>
      </c>
      <c r="K127" s="12"/>
      <c r="L127" s="66"/>
      <c r="M127" s="8">
        <f t="shared" si="22"/>
        <v>0</v>
      </c>
      <c r="N127" s="66"/>
      <c r="O127" s="66"/>
      <c r="P127" s="8">
        <f t="shared" si="23"/>
        <v>18</v>
      </c>
      <c r="Q127" s="67">
        <f t="shared" si="27"/>
        <v>0</v>
      </c>
      <c r="R127" s="67">
        <f t="shared" si="27"/>
        <v>0</v>
      </c>
      <c r="S127" s="67">
        <f t="shared" si="27"/>
        <v>0</v>
      </c>
      <c r="T127" s="67">
        <f t="shared" si="27"/>
        <v>0</v>
      </c>
      <c r="U127" s="67">
        <f t="shared" si="27"/>
        <v>0</v>
      </c>
      <c r="V127" s="63">
        <f t="shared" si="24"/>
        <v>0</v>
      </c>
      <c r="W127" s="63">
        <f t="shared" si="19"/>
        <v>0</v>
      </c>
      <c r="X127" s="63">
        <f t="shared" si="25"/>
        <v>0</v>
      </c>
      <c r="Y127" s="63">
        <f t="shared" si="26"/>
        <v>0</v>
      </c>
      <c r="Z127" s="63">
        <f t="shared" si="20"/>
        <v>0</v>
      </c>
      <c r="AA127" s="8"/>
    </row>
    <row r="128" spans="1:27" s="222" customFormat="1" ht="21" customHeight="1" x14ac:dyDescent="0.25">
      <c r="A128" s="221"/>
      <c r="B128" s="105"/>
      <c r="C128" s="308"/>
      <c r="D128" s="105"/>
      <c r="E128" s="310"/>
      <c r="F128" s="310"/>
      <c r="G128" s="310"/>
      <c r="H128" s="105"/>
      <c r="I128" s="105"/>
      <c r="J128" s="8">
        <f t="shared" si="21"/>
        <v>0</v>
      </c>
      <c r="K128" s="105"/>
      <c r="L128" s="66"/>
      <c r="M128" s="8">
        <f t="shared" si="22"/>
        <v>0</v>
      </c>
      <c r="N128" s="66"/>
      <c r="O128" s="66"/>
      <c r="P128" s="8">
        <f t="shared" si="23"/>
        <v>18</v>
      </c>
      <c r="Q128" s="67">
        <f t="shared" si="27"/>
        <v>0</v>
      </c>
      <c r="R128" s="67">
        <f t="shared" si="27"/>
        <v>0</v>
      </c>
      <c r="S128" s="67">
        <f t="shared" si="27"/>
        <v>0</v>
      </c>
      <c r="T128" s="67">
        <f t="shared" si="27"/>
        <v>0</v>
      </c>
      <c r="U128" s="67">
        <f t="shared" si="27"/>
        <v>0</v>
      </c>
      <c r="V128" s="63">
        <f t="shared" si="24"/>
        <v>0</v>
      </c>
      <c r="W128" s="63">
        <f t="shared" si="19"/>
        <v>0</v>
      </c>
      <c r="X128" s="63">
        <f t="shared" si="25"/>
        <v>0</v>
      </c>
      <c r="Y128" s="63">
        <f t="shared" si="26"/>
        <v>0</v>
      </c>
      <c r="Z128" s="63">
        <f t="shared" si="20"/>
        <v>0</v>
      </c>
      <c r="AA128" s="105"/>
    </row>
    <row r="129" spans="1:27" s="9" customFormat="1" ht="21" customHeight="1" x14ac:dyDescent="0.25">
      <c r="A129" s="133"/>
      <c r="B129" s="8"/>
      <c r="C129" s="308"/>
      <c r="D129" s="12"/>
      <c r="E129" s="310"/>
      <c r="F129" s="310"/>
      <c r="G129" s="310"/>
      <c r="H129" s="12"/>
      <c r="I129" s="12"/>
      <c r="J129" s="8">
        <f t="shared" si="21"/>
        <v>0</v>
      </c>
      <c r="K129" s="12"/>
      <c r="L129" s="66"/>
      <c r="M129" s="8">
        <f t="shared" si="22"/>
        <v>0</v>
      </c>
      <c r="N129" s="66"/>
      <c r="O129" s="66"/>
      <c r="P129" s="8">
        <f t="shared" si="23"/>
        <v>18</v>
      </c>
      <c r="Q129" s="67">
        <f t="shared" si="27"/>
        <v>0</v>
      </c>
      <c r="R129" s="67">
        <f t="shared" si="27"/>
        <v>0</v>
      </c>
      <c r="S129" s="67">
        <f t="shared" si="27"/>
        <v>0</v>
      </c>
      <c r="T129" s="67">
        <f t="shared" si="27"/>
        <v>0</v>
      </c>
      <c r="U129" s="67">
        <f t="shared" si="27"/>
        <v>0</v>
      </c>
      <c r="V129" s="63">
        <f t="shared" si="24"/>
        <v>0</v>
      </c>
      <c r="W129" s="63">
        <f t="shared" si="19"/>
        <v>0</v>
      </c>
      <c r="X129" s="63">
        <f t="shared" si="25"/>
        <v>0</v>
      </c>
      <c r="Y129" s="63">
        <f t="shared" si="26"/>
        <v>0</v>
      </c>
      <c r="Z129" s="63">
        <f t="shared" si="20"/>
        <v>0</v>
      </c>
      <c r="AA129" s="8"/>
    </row>
    <row r="130" spans="1:27" s="9" customFormat="1" ht="21" customHeight="1" x14ac:dyDescent="0.25">
      <c r="A130" s="133"/>
      <c r="B130" s="8"/>
      <c r="C130" s="308"/>
      <c r="D130" s="12"/>
      <c r="E130" s="310"/>
      <c r="F130" s="310"/>
      <c r="G130" s="310"/>
      <c r="H130" s="12"/>
      <c r="I130" s="12"/>
      <c r="J130" s="8">
        <f t="shared" si="21"/>
        <v>0</v>
      </c>
      <c r="K130" s="12"/>
      <c r="L130" s="66"/>
      <c r="M130" s="8">
        <f t="shared" si="22"/>
        <v>0</v>
      </c>
      <c r="N130" s="66"/>
      <c r="O130" s="66"/>
      <c r="P130" s="8">
        <f t="shared" si="23"/>
        <v>18</v>
      </c>
      <c r="Q130" s="67">
        <f t="shared" si="27"/>
        <v>0</v>
      </c>
      <c r="R130" s="67">
        <f t="shared" si="27"/>
        <v>0</v>
      </c>
      <c r="S130" s="67">
        <f t="shared" si="27"/>
        <v>0</v>
      </c>
      <c r="T130" s="67">
        <f t="shared" si="27"/>
        <v>0</v>
      </c>
      <c r="U130" s="67">
        <f t="shared" si="27"/>
        <v>0</v>
      </c>
      <c r="V130" s="63">
        <f t="shared" si="24"/>
        <v>0</v>
      </c>
      <c r="W130" s="63">
        <f t="shared" si="19"/>
        <v>0</v>
      </c>
      <c r="X130" s="63">
        <f t="shared" si="25"/>
        <v>0</v>
      </c>
      <c r="Y130" s="63">
        <f t="shared" si="26"/>
        <v>0</v>
      </c>
      <c r="Z130" s="63">
        <f t="shared" si="20"/>
        <v>0</v>
      </c>
      <c r="AA130" s="8"/>
    </row>
    <row r="131" spans="1:27" s="9" customFormat="1" ht="21" customHeight="1" x14ac:dyDescent="0.25">
      <c r="A131" s="133"/>
      <c r="B131" s="8"/>
      <c r="C131" s="308"/>
      <c r="D131" s="12"/>
      <c r="E131" s="310"/>
      <c r="F131" s="310"/>
      <c r="G131" s="310"/>
      <c r="H131" s="12"/>
      <c r="I131" s="12"/>
      <c r="J131" s="8">
        <f t="shared" si="21"/>
        <v>0</v>
      </c>
      <c r="K131" s="12"/>
      <c r="L131" s="66"/>
      <c r="M131" s="8">
        <f t="shared" si="22"/>
        <v>0</v>
      </c>
      <c r="N131" s="66"/>
      <c r="O131" s="66"/>
      <c r="P131" s="8">
        <f t="shared" si="23"/>
        <v>18</v>
      </c>
      <c r="Q131" s="67">
        <f t="shared" si="27"/>
        <v>0</v>
      </c>
      <c r="R131" s="67">
        <f t="shared" si="27"/>
        <v>0</v>
      </c>
      <c r="S131" s="67">
        <f t="shared" si="27"/>
        <v>0</v>
      </c>
      <c r="T131" s="67">
        <f t="shared" si="27"/>
        <v>0</v>
      </c>
      <c r="U131" s="67">
        <f t="shared" si="27"/>
        <v>0</v>
      </c>
      <c r="V131" s="63">
        <f t="shared" si="24"/>
        <v>0</v>
      </c>
      <c r="W131" s="63">
        <f t="shared" si="19"/>
        <v>0</v>
      </c>
      <c r="X131" s="63">
        <f t="shared" si="25"/>
        <v>0</v>
      </c>
      <c r="Y131" s="63">
        <f t="shared" si="26"/>
        <v>0</v>
      </c>
      <c r="Z131" s="63">
        <f t="shared" si="20"/>
        <v>0</v>
      </c>
      <c r="AA131" s="8"/>
    </row>
    <row r="132" spans="1:27" s="9" customFormat="1" ht="21" customHeight="1" x14ac:dyDescent="0.25">
      <c r="A132" s="133"/>
      <c r="B132" s="8"/>
      <c r="C132" s="308"/>
      <c r="D132" s="12"/>
      <c r="E132" s="310"/>
      <c r="F132" s="310"/>
      <c r="G132" s="310"/>
      <c r="H132" s="12"/>
      <c r="I132" s="12"/>
      <c r="J132" s="8">
        <f t="shared" si="21"/>
        <v>0</v>
      </c>
      <c r="K132" s="12"/>
      <c r="L132" s="66"/>
      <c r="M132" s="8">
        <f t="shared" si="22"/>
        <v>0</v>
      </c>
      <c r="N132" s="66"/>
      <c r="O132" s="66"/>
      <c r="P132" s="8">
        <f t="shared" si="23"/>
        <v>18</v>
      </c>
      <c r="Q132" s="67">
        <f t="shared" si="27"/>
        <v>0</v>
      </c>
      <c r="R132" s="67">
        <f t="shared" si="27"/>
        <v>0</v>
      </c>
      <c r="S132" s="67">
        <f t="shared" si="27"/>
        <v>0</v>
      </c>
      <c r="T132" s="67">
        <f t="shared" si="27"/>
        <v>0</v>
      </c>
      <c r="U132" s="67">
        <f t="shared" si="27"/>
        <v>0</v>
      </c>
      <c r="V132" s="63">
        <f t="shared" si="24"/>
        <v>0</v>
      </c>
      <c r="W132" s="63">
        <f t="shared" si="19"/>
        <v>0</v>
      </c>
      <c r="X132" s="63">
        <f t="shared" si="25"/>
        <v>0</v>
      </c>
      <c r="Y132" s="63">
        <f t="shared" si="26"/>
        <v>0</v>
      </c>
      <c r="Z132" s="63">
        <f t="shared" si="20"/>
        <v>0</v>
      </c>
      <c r="AA132" s="8"/>
    </row>
    <row r="133" spans="1:27" s="9" customFormat="1" ht="21" customHeight="1" x14ac:dyDescent="0.25">
      <c r="A133" s="133"/>
      <c r="B133" s="8"/>
      <c r="C133" s="308"/>
      <c r="D133" s="12"/>
      <c r="E133" s="310"/>
      <c r="F133" s="310"/>
      <c r="G133" s="310"/>
      <c r="H133" s="12"/>
      <c r="I133" s="12"/>
      <c r="J133" s="8">
        <f t="shared" si="21"/>
        <v>0</v>
      </c>
      <c r="K133" s="12"/>
      <c r="L133" s="66"/>
      <c r="M133" s="8">
        <f t="shared" si="22"/>
        <v>0</v>
      </c>
      <c r="N133" s="66"/>
      <c r="O133" s="66"/>
      <c r="P133" s="8">
        <f t="shared" si="23"/>
        <v>18</v>
      </c>
      <c r="Q133" s="67">
        <f t="shared" si="27"/>
        <v>0</v>
      </c>
      <c r="R133" s="67">
        <f t="shared" si="27"/>
        <v>0</v>
      </c>
      <c r="S133" s="67">
        <f t="shared" si="27"/>
        <v>0</v>
      </c>
      <c r="T133" s="67">
        <f t="shared" si="27"/>
        <v>0</v>
      </c>
      <c r="U133" s="67">
        <f t="shared" si="27"/>
        <v>0</v>
      </c>
      <c r="V133" s="63">
        <f t="shared" si="24"/>
        <v>0</v>
      </c>
      <c r="W133" s="63">
        <f t="shared" si="19"/>
        <v>0</v>
      </c>
      <c r="X133" s="63">
        <f t="shared" si="25"/>
        <v>0</v>
      </c>
      <c r="Y133" s="63">
        <f t="shared" si="26"/>
        <v>0</v>
      </c>
      <c r="Z133" s="63">
        <f t="shared" si="20"/>
        <v>0</v>
      </c>
      <c r="AA133" s="8"/>
    </row>
    <row r="134" spans="1:27" s="9" customFormat="1" ht="21" customHeight="1" x14ac:dyDescent="0.25">
      <c r="A134" s="133"/>
      <c r="B134" s="8"/>
      <c r="C134" s="308"/>
      <c r="D134" s="12"/>
      <c r="E134" s="310"/>
      <c r="F134" s="310"/>
      <c r="G134" s="310"/>
      <c r="H134" s="12"/>
      <c r="I134" s="12"/>
      <c r="J134" s="8">
        <f t="shared" si="21"/>
        <v>0</v>
      </c>
      <c r="K134" s="12"/>
      <c r="L134" s="66"/>
      <c r="M134" s="8">
        <f t="shared" si="22"/>
        <v>0</v>
      </c>
      <c r="N134" s="66"/>
      <c r="O134" s="66"/>
      <c r="P134" s="8">
        <f t="shared" si="23"/>
        <v>18</v>
      </c>
      <c r="Q134" s="67">
        <f t="shared" si="27"/>
        <v>0</v>
      </c>
      <c r="R134" s="67">
        <f t="shared" si="27"/>
        <v>0</v>
      </c>
      <c r="S134" s="67">
        <f t="shared" si="27"/>
        <v>0</v>
      </c>
      <c r="T134" s="67">
        <f t="shared" si="27"/>
        <v>0</v>
      </c>
      <c r="U134" s="67">
        <f t="shared" si="27"/>
        <v>0</v>
      </c>
      <c r="V134" s="63">
        <f t="shared" si="24"/>
        <v>0</v>
      </c>
      <c r="W134" s="63">
        <f t="shared" si="19"/>
        <v>0</v>
      </c>
      <c r="X134" s="63">
        <f t="shared" si="25"/>
        <v>0</v>
      </c>
      <c r="Y134" s="63">
        <f t="shared" si="26"/>
        <v>0</v>
      </c>
      <c r="Z134" s="63">
        <f t="shared" si="20"/>
        <v>0</v>
      </c>
      <c r="AA134" s="8"/>
    </row>
    <row r="135" spans="1:27" s="9" customFormat="1" ht="21" customHeight="1" x14ac:dyDescent="0.25">
      <c r="A135" s="133"/>
      <c r="B135" s="8"/>
      <c r="C135" s="308"/>
      <c r="D135" s="12"/>
      <c r="E135" s="310"/>
      <c r="F135" s="310"/>
      <c r="G135" s="310"/>
      <c r="H135" s="12"/>
      <c r="I135" s="12"/>
      <c r="J135" s="8">
        <f t="shared" si="21"/>
        <v>0</v>
      </c>
      <c r="K135" s="12"/>
      <c r="L135" s="66"/>
      <c r="M135" s="8">
        <f t="shared" si="22"/>
        <v>0</v>
      </c>
      <c r="N135" s="66"/>
      <c r="O135" s="66"/>
      <c r="P135" s="8">
        <f t="shared" si="23"/>
        <v>18</v>
      </c>
      <c r="Q135" s="67">
        <f t="shared" si="27"/>
        <v>0</v>
      </c>
      <c r="R135" s="67">
        <f t="shared" si="27"/>
        <v>0</v>
      </c>
      <c r="S135" s="67">
        <f t="shared" si="27"/>
        <v>0</v>
      </c>
      <c r="T135" s="67">
        <f t="shared" si="27"/>
        <v>0</v>
      </c>
      <c r="U135" s="67">
        <f t="shared" si="27"/>
        <v>0</v>
      </c>
      <c r="V135" s="63">
        <f t="shared" si="24"/>
        <v>0</v>
      </c>
      <c r="W135" s="63">
        <f t="shared" si="19"/>
        <v>0</v>
      </c>
      <c r="X135" s="63">
        <f t="shared" si="25"/>
        <v>0</v>
      </c>
      <c r="Y135" s="63">
        <f t="shared" si="26"/>
        <v>0</v>
      </c>
      <c r="Z135" s="63">
        <f t="shared" si="20"/>
        <v>0</v>
      </c>
      <c r="AA135" s="8"/>
    </row>
    <row r="136" spans="1:27" s="9" customFormat="1" ht="21" customHeight="1" x14ac:dyDescent="0.25">
      <c r="A136" s="133"/>
      <c r="B136" s="8"/>
      <c r="C136" s="308"/>
      <c r="D136" s="12"/>
      <c r="E136" s="310"/>
      <c r="F136" s="310"/>
      <c r="G136" s="310"/>
      <c r="H136" s="12"/>
      <c r="I136" s="12"/>
      <c r="J136" s="8">
        <f t="shared" si="21"/>
        <v>0</v>
      </c>
      <c r="K136" s="12"/>
      <c r="L136" s="66"/>
      <c r="M136" s="8">
        <f t="shared" si="22"/>
        <v>0</v>
      </c>
      <c r="N136" s="66"/>
      <c r="O136" s="66"/>
      <c r="P136" s="8">
        <f t="shared" si="23"/>
        <v>18</v>
      </c>
      <c r="Q136" s="67">
        <f t="shared" si="27"/>
        <v>0</v>
      </c>
      <c r="R136" s="67">
        <f t="shared" si="27"/>
        <v>0</v>
      </c>
      <c r="S136" s="67">
        <f t="shared" si="27"/>
        <v>0</v>
      </c>
      <c r="T136" s="67">
        <f t="shared" si="27"/>
        <v>0</v>
      </c>
      <c r="U136" s="67">
        <f t="shared" si="27"/>
        <v>0</v>
      </c>
      <c r="V136" s="63">
        <f t="shared" si="24"/>
        <v>0</v>
      </c>
      <c r="W136" s="63">
        <f t="shared" si="19"/>
        <v>0</v>
      </c>
      <c r="X136" s="63">
        <f t="shared" si="25"/>
        <v>0</v>
      </c>
      <c r="Y136" s="63">
        <f t="shared" si="26"/>
        <v>0</v>
      </c>
      <c r="Z136" s="63">
        <f t="shared" si="20"/>
        <v>0</v>
      </c>
      <c r="AA136" s="8"/>
    </row>
    <row r="137" spans="1:27" s="9" customFormat="1" ht="21" customHeight="1" x14ac:dyDescent="0.25">
      <c r="A137" s="133"/>
      <c r="B137" s="8"/>
      <c r="C137" s="308"/>
      <c r="D137" s="12"/>
      <c r="E137" s="310"/>
      <c r="F137" s="310"/>
      <c r="G137" s="310"/>
      <c r="H137" s="12"/>
      <c r="I137" s="12"/>
      <c r="J137" s="8">
        <f t="shared" si="21"/>
        <v>0</v>
      </c>
      <c r="K137" s="12"/>
      <c r="L137" s="66"/>
      <c r="M137" s="8">
        <f t="shared" si="22"/>
        <v>0</v>
      </c>
      <c r="N137" s="66"/>
      <c r="O137" s="66"/>
      <c r="P137" s="8">
        <f t="shared" si="23"/>
        <v>18</v>
      </c>
      <c r="Q137" s="67">
        <f t="shared" si="27"/>
        <v>0</v>
      </c>
      <c r="R137" s="67">
        <f t="shared" si="27"/>
        <v>0</v>
      </c>
      <c r="S137" s="67">
        <f t="shared" si="27"/>
        <v>0</v>
      </c>
      <c r="T137" s="67">
        <f t="shared" si="27"/>
        <v>0</v>
      </c>
      <c r="U137" s="67">
        <f t="shared" si="27"/>
        <v>0</v>
      </c>
      <c r="V137" s="63">
        <f t="shared" si="24"/>
        <v>0</v>
      </c>
      <c r="W137" s="63">
        <f t="shared" si="19"/>
        <v>0</v>
      </c>
      <c r="X137" s="63">
        <f t="shared" si="25"/>
        <v>0</v>
      </c>
      <c r="Y137" s="63">
        <f t="shared" si="26"/>
        <v>0</v>
      </c>
      <c r="Z137" s="63">
        <f t="shared" si="20"/>
        <v>0</v>
      </c>
      <c r="AA137" s="8"/>
    </row>
    <row r="138" spans="1:27" s="9" customFormat="1" ht="21" customHeight="1" x14ac:dyDescent="0.25">
      <c r="A138" s="133"/>
      <c r="B138" s="8"/>
      <c r="C138" s="308"/>
      <c r="D138" s="12"/>
      <c r="E138" s="310"/>
      <c r="F138" s="310"/>
      <c r="G138" s="310"/>
      <c r="H138" s="12"/>
      <c r="I138" s="12"/>
      <c r="J138" s="8">
        <f t="shared" si="21"/>
        <v>0</v>
      </c>
      <c r="K138" s="12"/>
      <c r="L138" s="66"/>
      <c r="M138" s="8">
        <f t="shared" si="22"/>
        <v>0</v>
      </c>
      <c r="N138" s="66"/>
      <c r="O138" s="66"/>
      <c r="P138" s="8">
        <f t="shared" si="23"/>
        <v>18</v>
      </c>
      <c r="Q138" s="67">
        <f t="shared" si="27"/>
        <v>0</v>
      </c>
      <c r="R138" s="67">
        <f t="shared" si="27"/>
        <v>0</v>
      </c>
      <c r="S138" s="67">
        <f t="shared" si="27"/>
        <v>0</v>
      </c>
      <c r="T138" s="67">
        <f t="shared" si="27"/>
        <v>0</v>
      </c>
      <c r="U138" s="67">
        <f t="shared" si="27"/>
        <v>0</v>
      </c>
      <c r="V138" s="63">
        <f t="shared" si="24"/>
        <v>0</v>
      </c>
      <c r="W138" s="63">
        <f t="shared" si="19"/>
        <v>0</v>
      </c>
      <c r="X138" s="63">
        <f t="shared" si="25"/>
        <v>0</v>
      </c>
      <c r="Y138" s="63">
        <f t="shared" si="26"/>
        <v>0</v>
      </c>
      <c r="Z138" s="63">
        <f t="shared" si="20"/>
        <v>0</v>
      </c>
      <c r="AA138" s="8"/>
    </row>
    <row r="139" spans="1:27" s="9" customFormat="1" ht="21" customHeight="1" x14ac:dyDescent="0.25">
      <c r="A139" s="133"/>
      <c r="B139" s="8"/>
      <c r="C139" s="308"/>
      <c r="D139" s="12"/>
      <c r="E139" s="310"/>
      <c r="F139" s="310"/>
      <c r="G139" s="310"/>
      <c r="H139" s="12"/>
      <c r="I139" s="12"/>
      <c r="J139" s="8">
        <f t="shared" si="21"/>
        <v>0</v>
      </c>
      <c r="K139" s="12"/>
      <c r="L139" s="66"/>
      <c r="M139" s="8">
        <f t="shared" si="22"/>
        <v>0</v>
      </c>
      <c r="N139" s="66"/>
      <c r="O139" s="66"/>
      <c r="P139" s="8">
        <f t="shared" si="23"/>
        <v>18</v>
      </c>
      <c r="Q139" s="67">
        <f t="shared" ref="Q139:U158" si="28">IFERROR(IF(AND((Q$162-$P139)/$M139&gt;0,(Q$162-$P139)/$M139&lt;1),(Q$162-$P139)/$M139,IF((Q$162-$P139)/$M139&gt;0,1,0)),0)</f>
        <v>0</v>
      </c>
      <c r="R139" s="67">
        <f t="shared" si="28"/>
        <v>0</v>
      </c>
      <c r="S139" s="67">
        <f t="shared" si="28"/>
        <v>0</v>
      </c>
      <c r="T139" s="67">
        <f t="shared" si="28"/>
        <v>0</v>
      </c>
      <c r="U139" s="67">
        <f t="shared" si="28"/>
        <v>0</v>
      </c>
      <c r="V139" s="63">
        <f t="shared" si="24"/>
        <v>0</v>
      </c>
      <c r="W139" s="63">
        <f t="shared" si="19"/>
        <v>0</v>
      </c>
      <c r="X139" s="63">
        <f t="shared" si="25"/>
        <v>0</v>
      </c>
      <c r="Y139" s="63">
        <f t="shared" si="26"/>
        <v>0</v>
      </c>
      <c r="Z139" s="63">
        <f t="shared" si="20"/>
        <v>0</v>
      </c>
      <c r="AA139" s="8"/>
    </row>
    <row r="140" spans="1:27" s="9" customFormat="1" ht="21" customHeight="1" x14ac:dyDescent="0.25">
      <c r="A140" s="133"/>
      <c r="B140" s="8"/>
      <c r="C140" s="308"/>
      <c r="D140" s="12"/>
      <c r="E140" s="310"/>
      <c r="F140" s="310"/>
      <c r="G140" s="310"/>
      <c r="H140" s="12"/>
      <c r="I140" s="12"/>
      <c r="J140" s="8">
        <f t="shared" si="21"/>
        <v>0</v>
      </c>
      <c r="K140" s="12"/>
      <c r="L140" s="66"/>
      <c r="M140" s="8">
        <f t="shared" si="22"/>
        <v>0</v>
      </c>
      <c r="N140" s="66"/>
      <c r="O140" s="66"/>
      <c r="P140" s="8">
        <f t="shared" si="23"/>
        <v>18</v>
      </c>
      <c r="Q140" s="67">
        <f t="shared" si="28"/>
        <v>0</v>
      </c>
      <c r="R140" s="67">
        <f t="shared" si="28"/>
        <v>0</v>
      </c>
      <c r="S140" s="67">
        <f t="shared" si="28"/>
        <v>0</v>
      </c>
      <c r="T140" s="67">
        <f t="shared" si="28"/>
        <v>0</v>
      </c>
      <c r="U140" s="67">
        <f t="shared" si="28"/>
        <v>0</v>
      </c>
      <c r="V140" s="63">
        <f t="shared" si="24"/>
        <v>0</v>
      </c>
      <c r="W140" s="63">
        <f t="shared" si="19"/>
        <v>0</v>
      </c>
      <c r="X140" s="63">
        <f t="shared" si="25"/>
        <v>0</v>
      </c>
      <c r="Y140" s="63">
        <f t="shared" si="26"/>
        <v>0</v>
      </c>
      <c r="Z140" s="63">
        <f t="shared" si="20"/>
        <v>0</v>
      </c>
      <c r="AA140" s="8"/>
    </row>
    <row r="141" spans="1:27" s="9" customFormat="1" ht="21" customHeight="1" x14ac:dyDescent="0.25">
      <c r="A141" s="133"/>
      <c r="B141" s="8"/>
      <c r="C141" s="308"/>
      <c r="D141" s="12"/>
      <c r="E141" s="310"/>
      <c r="F141" s="310"/>
      <c r="G141" s="310"/>
      <c r="H141" s="12"/>
      <c r="I141" s="12"/>
      <c r="J141" s="8">
        <f t="shared" si="21"/>
        <v>0</v>
      </c>
      <c r="K141" s="12"/>
      <c r="L141" s="66"/>
      <c r="M141" s="8">
        <f t="shared" si="22"/>
        <v>0</v>
      </c>
      <c r="N141" s="66"/>
      <c r="O141" s="66"/>
      <c r="P141" s="8">
        <f t="shared" si="23"/>
        <v>18</v>
      </c>
      <c r="Q141" s="67">
        <f t="shared" si="28"/>
        <v>0</v>
      </c>
      <c r="R141" s="67">
        <f t="shared" si="28"/>
        <v>0</v>
      </c>
      <c r="S141" s="67">
        <f t="shared" si="28"/>
        <v>0</v>
      </c>
      <c r="T141" s="67">
        <f t="shared" si="28"/>
        <v>0</v>
      </c>
      <c r="U141" s="67">
        <f t="shared" si="28"/>
        <v>0</v>
      </c>
      <c r="V141" s="63">
        <f t="shared" si="24"/>
        <v>0</v>
      </c>
      <c r="W141" s="63">
        <f t="shared" si="19"/>
        <v>0</v>
      </c>
      <c r="X141" s="63">
        <f t="shared" si="25"/>
        <v>0</v>
      </c>
      <c r="Y141" s="63">
        <f t="shared" si="26"/>
        <v>0</v>
      </c>
      <c r="Z141" s="63">
        <f t="shared" si="20"/>
        <v>0</v>
      </c>
      <c r="AA141" s="8"/>
    </row>
    <row r="142" spans="1:27" s="9" customFormat="1" ht="21" customHeight="1" x14ac:dyDescent="0.25">
      <c r="A142" s="133"/>
      <c r="B142" s="8"/>
      <c r="C142" s="308"/>
      <c r="D142" s="12"/>
      <c r="E142" s="310"/>
      <c r="F142" s="310"/>
      <c r="G142" s="310"/>
      <c r="H142" s="12"/>
      <c r="I142" s="12"/>
      <c r="J142" s="8">
        <f t="shared" si="21"/>
        <v>0</v>
      </c>
      <c r="K142" s="12"/>
      <c r="L142" s="66"/>
      <c r="M142" s="8">
        <f t="shared" si="22"/>
        <v>0</v>
      </c>
      <c r="N142" s="66"/>
      <c r="O142" s="66"/>
      <c r="P142" s="8">
        <f t="shared" si="23"/>
        <v>18</v>
      </c>
      <c r="Q142" s="67">
        <f t="shared" si="28"/>
        <v>0</v>
      </c>
      <c r="R142" s="67">
        <f t="shared" si="28"/>
        <v>0</v>
      </c>
      <c r="S142" s="67">
        <f t="shared" si="28"/>
        <v>0</v>
      </c>
      <c r="T142" s="67">
        <f t="shared" si="28"/>
        <v>0</v>
      </c>
      <c r="U142" s="67">
        <f t="shared" si="28"/>
        <v>0</v>
      </c>
      <c r="V142" s="63">
        <f t="shared" si="24"/>
        <v>0</v>
      </c>
      <c r="W142" s="63">
        <f t="shared" si="19"/>
        <v>0</v>
      </c>
      <c r="X142" s="63">
        <f t="shared" si="25"/>
        <v>0</v>
      </c>
      <c r="Y142" s="63">
        <f t="shared" si="26"/>
        <v>0</v>
      </c>
      <c r="Z142" s="63">
        <f t="shared" si="20"/>
        <v>0</v>
      </c>
      <c r="AA142" s="8"/>
    </row>
    <row r="143" spans="1:27" s="9" customFormat="1" ht="21" customHeight="1" x14ac:dyDescent="0.25">
      <c r="A143" s="133"/>
      <c r="B143" s="8"/>
      <c r="C143" s="308"/>
      <c r="D143" s="12"/>
      <c r="E143" s="310"/>
      <c r="F143" s="310"/>
      <c r="G143" s="310"/>
      <c r="H143" s="12"/>
      <c r="I143" s="12"/>
      <c r="J143" s="8">
        <f t="shared" si="21"/>
        <v>0</v>
      </c>
      <c r="K143" s="12"/>
      <c r="L143" s="66"/>
      <c r="M143" s="8">
        <f t="shared" si="22"/>
        <v>0</v>
      </c>
      <c r="N143" s="66"/>
      <c r="O143" s="66"/>
      <c r="P143" s="8">
        <f t="shared" si="23"/>
        <v>18</v>
      </c>
      <c r="Q143" s="67">
        <f t="shared" si="28"/>
        <v>0</v>
      </c>
      <c r="R143" s="67">
        <f t="shared" si="28"/>
        <v>0</v>
      </c>
      <c r="S143" s="67">
        <f t="shared" si="28"/>
        <v>0</v>
      </c>
      <c r="T143" s="67">
        <f t="shared" si="28"/>
        <v>0</v>
      </c>
      <c r="U143" s="67">
        <f t="shared" si="28"/>
        <v>0</v>
      </c>
      <c r="V143" s="63">
        <f t="shared" si="24"/>
        <v>0</v>
      </c>
      <c r="W143" s="63">
        <f t="shared" si="19"/>
        <v>0</v>
      </c>
      <c r="X143" s="63">
        <f t="shared" si="25"/>
        <v>0</v>
      </c>
      <c r="Y143" s="63">
        <f t="shared" si="26"/>
        <v>0</v>
      </c>
      <c r="Z143" s="63">
        <f t="shared" si="20"/>
        <v>0</v>
      </c>
      <c r="AA143" s="8"/>
    </row>
    <row r="144" spans="1:27" s="9" customFormat="1" ht="21" customHeight="1" x14ac:dyDescent="0.25">
      <c r="A144" s="133"/>
      <c r="B144" s="8"/>
      <c r="C144" s="308"/>
      <c r="D144" s="12"/>
      <c r="E144" s="310"/>
      <c r="F144" s="310"/>
      <c r="G144" s="310"/>
      <c r="H144" s="12"/>
      <c r="I144" s="12"/>
      <c r="J144" s="8">
        <f t="shared" si="21"/>
        <v>0</v>
      </c>
      <c r="K144" s="12"/>
      <c r="L144" s="66"/>
      <c r="M144" s="8">
        <f t="shared" si="22"/>
        <v>0</v>
      </c>
      <c r="N144" s="66"/>
      <c r="O144" s="66"/>
      <c r="P144" s="8">
        <f t="shared" si="23"/>
        <v>18</v>
      </c>
      <c r="Q144" s="67">
        <f t="shared" si="28"/>
        <v>0</v>
      </c>
      <c r="R144" s="67">
        <f t="shared" si="28"/>
        <v>0</v>
      </c>
      <c r="S144" s="67">
        <f t="shared" si="28"/>
        <v>0</v>
      </c>
      <c r="T144" s="67">
        <f t="shared" si="28"/>
        <v>0</v>
      </c>
      <c r="U144" s="67">
        <f t="shared" si="28"/>
        <v>0</v>
      </c>
      <c r="V144" s="63">
        <f t="shared" si="24"/>
        <v>0</v>
      </c>
      <c r="W144" s="63">
        <f t="shared" si="19"/>
        <v>0</v>
      </c>
      <c r="X144" s="63">
        <f t="shared" si="25"/>
        <v>0</v>
      </c>
      <c r="Y144" s="63">
        <f t="shared" si="26"/>
        <v>0</v>
      </c>
      <c r="Z144" s="63">
        <f t="shared" si="20"/>
        <v>0</v>
      </c>
      <c r="AA144" s="8"/>
    </row>
    <row r="145" spans="1:27" s="9" customFormat="1" ht="21" customHeight="1" x14ac:dyDescent="0.25">
      <c r="A145" s="133"/>
      <c r="B145" s="8"/>
      <c r="C145" s="308"/>
      <c r="D145" s="12"/>
      <c r="E145" s="310"/>
      <c r="F145" s="310"/>
      <c r="G145" s="310"/>
      <c r="H145" s="12"/>
      <c r="I145" s="12"/>
      <c r="J145" s="8">
        <f t="shared" si="21"/>
        <v>0</v>
      </c>
      <c r="K145" s="12"/>
      <c r="L145" s="66"/>
      <c r="M145" s="8">
        <f t="shared" si="22"/>
        <v>0</v>
      </c>
      <c r="N145" s="66"/>
      <c r="O145" s="66"/>
      <c r="P145" s="8">
        <f t="shared" si="23"/>
        <v>18</v>
      </c>
      <c r="Q145" s="67">
        <f t="shared" si="28"/>
        <v>0</v>
      </c>
      <c r="R145" s="67">
        <f t="shared" si="28"/>
        <v>0</v>
      </c>
      <c r="S145" s="67">
        <f t="shared" si="28"/>
        <v>0</v>
      </c>
      <c r="T145" s="67">
        <f t="shared" si="28"/>
        <v>0</v>
      </c>
      <c r="U145" s="67">
        <f t="shared" si="28"/>
        <v>0</v>
      </c>
      <c r="V145" s="63">
        <f t="shared" si="24"/>
        <v>0</v>
      </c>
      <c r="W145" s="63">
        <f t="shared" si="19"/>
        <v>0</v>
      </c>
      <c r="X145" s="63">
        <f t="shared" si="25"/>
        <v>0</v>
      </c>
      <c r="Y145" s="63">
        <f t="shared" si="26"/>
        <v>0</v>
      </c>
      <c r="Z145" s="63">
        <f t="shared" si="20"/>
        <v>0</v>
      </c>
      <c r="AA145" s="8"/>
    </row>
    <row r="146" spans="1:27" s="222" customFormat="1" ht="21" customHeight="1" x14ac:dyDescent="0.25">
      <c r="A146" s="221"/>
      <c r="B146" s="105"/>
      <c r="C146" s="308"/>
      <c r="D146" s="105"/>
      <c r="E146" s="310"/>
      <c r="F146" s="310"/>
      <c r="G146" s="310"/>
      <c r="H146" s="105"/>
      <c r="I146" s="105"/>
      <c r="J146" s="8">
        <f t="shared" si="21"/>
        <v>0</v>
      </c>
      <c r="K146" s="105"/>
      <c r="L146" s="66"/>
      <c r="M146" s="8">
        <f t="shared" si="22"/>
        <v>0</v>
      </c>
      <c r="N146" s="66"/>
      <c r="O146" s="66"/>
      <c r="P146" s="8">
        <f t="shared" si="23"/>
        <v>18</v>
      </c>
      <c r="Q146" s="67">
        <f t="shared" si="28"/>
        <v>0</v>
      </c>
      <c r="R146" s="67">
        <f t="shared" si="28"/>
        <v>0</v>
      </c>
      <c r="S146" s="67">
        <f t="shared" si="28"/>
        <v>0</v>
      </c>
      <c r="T146" s="67">
        <f t="shared" si="28"/>
        <v>0</v>
      </c>
      <c r="U146" s="67">
        <f t="shared" si="28"/>
        <v>0</v>
      </c>
      <c r="V146" s="63">
        <f t="shared" si="24"/>
        <v>0</v>
      </c>
      <c r="W146" s="63">
        <f t="shared" si="19"/>
        <v>0</v>
      </c>
      <c r="X146" s="63">
        <f t="shared" si="25"/>
        <v>0</v>
      </c>
      <c r="Y146" s="63">
        <f t="shared" si="26"/>
        <v>0</v>
      </c>
      <c r="Z146" s="63">
        <f t="shared" si="20"/>
        <v>0</v>
      </c>
      <c r="AA146" s="105"/>
    </row>
    <row r="147" spans="1:27" s="9" customFormat="1" ht="21" customHeight="1" x14ac:dyDescent="0.25">
      <c r="A147" s="133"/>
      <c r="B147" s="8"/>
      <c r="C147" s="308"/>
      <c r="D147" s="12"/>
      <c r="E147" s="310"/>
      <c r="F147" s="310"/>
      <c r="G147" s="310"/>
      <c r="H147" s="12"/>
      <c r="I147" s="12"/>
      <c r="J147" s="8">
        <f t="shared" si="21"/>
        <v>0</v>
      </c>
      <c r="K147" s="12"/>
      <c r="L147" s="66"/>
      <c r="M147" s="8">
        <f t="shared" si="22"/>
        <v>0</v>
      </c>
      <c r="N147" s="66"/>
      <c r="O147" s="66"/>
      <c r="P147" s="8">
        <f t="shared" si="23"/>
        <v>18</v>
      </c>
      <c r="Q147" s="67">
        <f t="shared" si="28"/>
        <v>0</v>
      </c>
      <c r="R147" s="67">
        <f t="shared" si="28"/>
        <v>0</v>
      </c>
      <c r="S147" s="67">
        <f t="shared" si="28"/>
        <v>0</v>
      </c>
      <c r="T147" s="67">
        <f t="shared" si="28"/>
        <v>0</v>
      </c>
      <c r="U147" s="67">
        <f t="shared" si="28"/>
        <v>0</v>
      </c>
      <c r="V147" s="63">
        <f t="shared" si="24"/>
        <v>0</v>
      </c>
      <c r="W147" s="63">
        <f t="shared" si="19"/>
        <v>0</v>
      </c>
      <c r="X147" s="63">
        <f t="shared" si="25"/>
        <v>0</v>
      </c>
      <c r="Y147" s="63">
        <f t="shared" si="26"/>
        <v>0</v>
      </c>
      <c r="Z147" s="63">
        <f t="shared" si="20"/>
        <v>0</v>
      </c>
      <c r="AA147" s="8"/>
    </row>
    <row r="148" spans="1:27" s="9" customFormat="1" ht="21" customHeight="1" x14ac:dyDescent="0.25">
      <c r="A148" s="133"/>
      <c r="B148" s="8"/>
      <c r="C148" s="308"/>
      <c r="D148" s="12"/>
      <c r="E148" s="310"/>
      <c r="F148" s="310"/>
      <c r="G148" s="310"/>
      <c r="H148" s="12"/>
      <c r="I148" s="12"/>
      <c r="J148" s="8">
        <f t="shared" si="21"/>
        <v>0</v>
      </c>
      <c r="K148" s="12"/>
      <c r="L148" s="66"/>
      <c r="M148" s="8">
        <f t="shared" si="22"/>
        <v>0</v>
      </c>
      <c r="N148" s="66"/>
      <c r="O148" s="66"/>
      <c r="P148" s="8">
        <f t="shared" si="23"/>
        <v>18</v>
      </c>
      <c r="Q148" s="67">
        <f t="shared" si="28"/>
        <v>0</v>
      </c>
      <c r="R148" s="67">
        <f t="shared" si="28"/>
        <v>0</v>
      </c>
      <c r="S148" s="67">
        <f t="shared" si="28"/>
        <v>0</v>
      </c>
      <c r="T148" s="67">
        <f t="shared" si="28"/>
        <v>0</v>
      </c>
      <c r="U148" s="67">
        <f t="shared" si="28"/>
        <v>0</v>
      </c>
      <c r="V148" s="63">
        <f t="shared" si="24"/>
        <v>0</v>
      </c>
      <c r="W148" s="63">
        <f t="shared" si="19"/>
        <v>0</v>
      </c>
      <c r="X148" s="63">
        <f t="shared" si="25"/>
        <v>0</v>
      </c>
      <c r="Y148" s="63">
        <f t="shared" si="26"/>
        <v>0</v>
      </c>
      <c r="Z148" s="63">
        <f t="shared" si="20"/>
        <v>0</v>
      </c>
      <c r="AA148" s="8"/>
    </row>
    <row r="149" spans="1:27" s="9" customFormat="1" ht="21" customHeight="1" x14ac:dyDescent="0.25">
      <c r="A149" s="133"/>
      <c r="B149" s="8"/>
      <c r="C149" s="308"/>
      <c r="D149" s="12"/>
      <c r="E149" s="310"/>
      <c r="F149" s="310"/>
      <c r="G149" s="310"/>
      <c r="H149" s="12"/>
      <c r="I149" s="12"/>
      <c r="J149" s="8">
        <f t="shared" si="21"/>
        <v>0</v>
      </c>
      <c r="K149" s="12"/>
      <c r="L149" s="66"/>
      <c r="M149" s="8">
        <f t="shared" si="22"/>
        <v>0</v>
      </c>
      <c r="N149" s="66"/>
      <c r="O149" s="66"/>
      <c r="P149" s="8">
        <f t="shared" si="23"/>
        <v>18</v>
      </c>
      <c r="Q149" s="67">
        <f t="shared" si="28"/>
        <v>0</v>
      </c>
      <c r="R149" s="67">
        <f t="shared" si="28"/>
        <v>0</v>
      </c>
      <c r="S149" s="67">
        <f t="shared" si="28"/>
        <v>0</v>
      </c>
      <c r="T149" s="67">
        <f t="shared" si="28"/>
        <v>0</v>
      </c>
      <c r="U149" s="67">
        <f t="shared" si="28"/>
        <v>0</v>
      </c>
      <c r="V149" s="63">
        <f t="shared" si="24"/>
        <v>0</v>
      </c>
      <c r="W149" s="63">
        <f t="shared" si="19"/>
        <v>0</v>
      </c>
      <c r="X149" s="63">
        <f t="shared" si="25"/>
        <v>0</v>
      </c>
      <c r="Y149" s="63">
        <f t="shared" si="26"/>
        <v>0</v>
      </c>
      <c r="Z149" s="63">
        <f t="shared" si="20"/>
        <v>0</v>
      </c>
      <c r="AA149" s="8"/>
    </row>
    <row r="150" spans="1:27" s="9" customFormat="1" ht="21" customHeight="1" x14ac:dyDescent="0.25">
      <c r="A150" s="133"/>
      <c r="B150" s="8"/>
      <c r="C150" s="308"/>
      <c r="D150" s="12"/>
      <c r="E150" s="310"/>
      <c r="F150" s="310"/>
      <c r="G150" s="310"/>
      <c r="H150" s="12"/>
      <c r="I150" s="12"/>
      <c r="J150" s="8">
        <f t="shared" si="21"/>
        <v>0</v>
      </c>
      <c r="K150" s="12"/>
      <c r="L150" s="66"/>
      <c r="M150" s="8">
        <f t="shared" si="22"/>
        <v>0</v>
      </c>
      <c r="N150" s="66"/>
      <c r="O150" s="66"/>
      <c r="P150" s="8">
        <f t="shared" si="23"/>
        <v>18</v>
      </c>
      <c r="Q150" s="67">
        <f t="shared" si="28"/>
        <v>0</v>
      </c>
      <c r="R150" s="67">
        <f t="shared" si="28"/>
        <v>0</v>
      </c>
      <c r="S150" s="67">
        <f t="shared" si="28"/>
        <v>0</v>
      </c>
      <c r="T150" s="67">
        <f t="shared" si="28"/>
        <v>0</v>
      </c>
      <c r="U150" s="67">
        <f t="shared" si="28"/>
        <v>0</v>
      </c>
      <c r="V150" s="63">
        <f t="shared" si="24"/>
        <v>0</v>
      </c>
      <c r="W150" s="63">
        <f t="shared" si="19"/>
        <v>0</v>
      </c>
      <c r="X150" s="63">
        <f t="shared" si="25"/>
        <v>0</v>
      </c>
      <c r="Y150" s="63">
        <f t="shared" si="26"/>
        <v>0</v>
      </c>
      <c r="Z150" s="63">
        <f t="shared" si="20"/>
        <v>0</v>
      </c>
      <c r="AA150" s="8"/>
    </row>
    <row r="151" spans="1:27" s="9" customFormat="1" ht="21" customHeight="1" x14ac:dyDescent="0.25">
      <c r="A151" s="133"/>
      <c r="B151" s="8"/>
      <c r="C151" s="308"/>
      <c r="D151" s="12"/>
      <c r="E151" s="310"/>
      <c r="F151" s="310"/>
      <c r="G151" s="310"/>
      <c r="H151" s="12"/>
      <c r="I151" s="12"/>
      <c r="J151" s="8">
        <f t="shared" si="21"/>
        <v>0</v>
      </c>
      <c r="K151" s="12"/>
      <c r="L151" s="66"/>
      <c r="M151" s="8">
        <f t="shared" si="22"/>
        <v>0</v>
      </c>
      <c r="N151" s="66"/>
      <c r="O151" s="66"/>
      <c r="P151" s="8">
        <f t="shared" si="23"/>
        <v>18</v>
      </c>
      <c r="Q151" s="67">
        <f t="shared" si="28"/>
        <v>0</v>
      </c>
      <c r="R151" s="67">
        <f t="shared" si="28"/>
        <v>0</v>
      </c>
      <c r="S151" s="67">
        <f t="shared" si="28"/>
        <v>0</v>
      </c>
      <c r="T151" s="67">
        <f t="shared" si="28"/>
        <v>0</v>
      </c>
      <c r="U151" s="67">
        <f t="shared" si="28"/>
        <v>0</v>
      </c>
      <c r="V151" s="63">
        <f t="shared" si="24"/>
        <v>0</v>
      </c>
      <c r="W151" s="63">
        <f t="shared" si="19"/>
        <v>0</v>
      </c>
      <c r="X151" s="63">
        <f t="shared" si="25"/>
        <v>0</v>
      </c>
      <c r="Y151" s="63">
        <f t="shared" si="26"/>
        <v>0</v>
      </c>
      <c r="Z151" s="63">
        <f t="shared" si="20"/>
        <v>0</v>
      </c>
      <c r="AA151" s="8"/>
    </row>
    <row r="152" spans="1:27" s="9" customFormat="1" ht="21" customHeight="1" x14ac:dyDescent="0.25">
      <c r="A152" s="134"/>
      <c r="B152" s="8"/>
      <c r="C152" s="308"/>
      <c r="D152" s="12"/>
      <c r="E152" s="310"/>
      <c r="F152" s="310"/>
      <c r="G152" s="310"/>
      <c r="H152" s="12"/>
      <c r="I152" s="12"/>
      <c r="J152" s="8">
        <f t="shared" si="21"/>
        <v>0</v>
      </c>
      <c r="K152" s="12"/>
      <c r="L152" s="66"/>
      <c r="M152" s="8">
        <f t="shared" si="22"/>
        <v>0</v>
      </c>
      <c r="N152" s="66"/>
      <c r="O152" s="66"/>
      <c r="P152" s="8">
        <f t="shared" si="23"/>
        <v>18</v>
      </c>
      <c r="Q152" s="67">
        <f t="shared" si="28"/>
        <v>0</v>
      </c>
      <c r="R152" s="67">
        <f t="shared" si="28"/>
        <v>0</v>
      </c>
      <c r="S152" s="67">
        <f t="shared" si="28"/>
        <v>0</v>
      </c>
      <c r="T152" s="67">
        <f t="shared" si="28"/>
        <v>0</v>
      </c>
      <c r="U152" s="67">
        <f t="shared" si="28"/>
        <v>0</v>
      </c>
      <c r="V152" s="63">
        <f t="shared" si="24"/>
        <v>0</v>
      </c>
      <c r="W152" s="63">
        <f t="shared" si="19"/>
        <v>0</v>
      </c>
      <c r="X152" s="63">
        <f t="shared" si="25"/>
        <v>0</v>
      </c>
      <c r="Y152" s="63">
        <f t="shared" si="26"/>
        <v>0</v>
      </c>
      <c r="Z152" s="63">
        <f t="shared" si="20"/>
        <v>0</v>
      </c>
      <c r="AA152" s="8"/>
    </row>
    <row r="153" spans="1:27" s="9" customFormat="1" ht="21" customHeight="1" x14ac:dyDescent="0.25">
      <c r="A153" s="133"/>
      <c r="B153" s="8"/>
      <c r="C153" s="308"/>
      <c r="D153" s="12"/>
      <c r="E153" s="310"/>
      <c r="F153" s="310"/>
      <c r="G153" s="310"/>
      <c r="H153" s="12"/>
      <c r="I153" s="12"/>
      <c r="J153" s="8">
        <f t="shared" si="21"/>
        <v>0</v>
      </c>
      <c r="K153" s="12"/>
      <c r="L153" s="66"/>
      <c r="M153" s="8">
        <f t="shared" si="22"/>
        <v>0</v>
      </c>
      <c r="N153" s="66"/>
      <c r="O153" s="66"/>
      <c r="P153" s="8">
        <f t="shared" si="23"/>
        <v>18</v>
      </c>
      <c r="Q153" s="67">
        <f t="shared" si="28"/>
        <v>0</v>
      </c>
      <c r="R153" s="67">
        <f t="shared" si="28"/>
        <v>0</v>
      </c>
      <c r="S153" s="67">
        <f t="shared" si="28"/>
        <v>0</v>
      </c>
      <c r="T153" s="67">
        <f t="shared" si="28"/>
        <v>0</v>
      </c>
      <c r="U153" s="67">
        <f t="shared" si="28"/>
        <v>0</v>
      </c>
      <c r="V153" s="63">
        <f t="shared" si="24"/>
        <v>0</v>
      </c>
      <c r="W153" s="63">
        <f t="shared" si="19"/>
        <v>0</v>
      </c>
      <c r="X153" s="63">
        <f t="shared" si="25"/>
        <v>0</v>
      </c>
      <c r="Y153" s="63">
        <f t="shared" si="26"/>
        <v>0</v>
      </c>
      <c r="Z153" s="63">
        <f t="shared" si="20"/>
        <v>0</v>
      </c>
      <c r="AA153" s="8"/>
    </row>
    <row r="154" spans="1:27" s="9" customFormat="1" ht="21" customHeight="1" x14ac:dyDescent="0.25">
      <c r="A154" s="134"/>
      <c r="B154" s="8"/>
      <c r="C154" s="308"/>
      <c r="D154" s="12"/>
      <c r="E154" s="310"/>
      <c r="F154" s="310"/>
      <c r="G154" s="310"/>
      <c r="H154" s="12"/>
      <c r="I154" s="12"/>
      <c r="J154" s="8">
        <f t="shared" si="21"/>
        <v>0</v>
      </c>
      <c r="K154" s="12"/>
      <c r="L154" s="66"/>
      <c r="M154" s="8">
        <f t="shared" si="22"/>
        <v>0</v>
      </c>
      <c r="N154" s="66"/>
      <c r="O154" s="66"/>
      <c r="P154" s="8">
        <f t="shared" si="23"/>
        <v>18</v>
      </c>
      <c r="Q154" s="67">
        <f t="shared" si="28"/>
        <v>0</v>
      </c>
      <c r="R154" s="67">
        <f t="shared" si="28"/>
        <v>0</v>
      </c>
      <c r="S154" s="67">
        <f t="shared" si="28"/>
        <v>0</v>
      </c>
      <c r="T154" s="67">
        <f t="shared" si="28"/>
        <v>0</v>
      </c>
      <c r="U154" s="67">
        <f t="shared" si="28"/>
        <v>0</v>
      </c>
      <c r="V154" s="63">
        <f t="shared" si="24"/>
        <v>0</v>
      </c>
      <c r="W154" s="63">
        <f t="shared" si="19"/>
        <v>0</v>
      </c>
      <c r="X154" s="63">
        <f t="shared" si="25"/>
        <v>0</v>
      </c>
      <c r="Y154" s="63">
        <f t="shared" si="26"/>
        <v>0</v>
      </c>
      <c r="Z154" s="63">
        <f t="shared" si="20"/>
        <v>0</v>
      </c>
      <c r="AA154" s="8"/>
    </row>
    <row r="155" spans="1:27" s="9" customFormat="1" ht="21" customHeight="1" x14ac:dyDescent="0.25">
      <c r="A155" s="134"/>
      <c r="B155" s="8"/>
      <c r="C155" s="308"/>
      <c r="D155" s="12"/>
      <c r="E155" s="310"/>
      <c r="F155" s="310"/>
      <c r="G155" s="310"/>
      <c r="H155" s="12"/>
      <c r="I155" s="12"/>
      <c r="J155" s="8">
        <f t="shared" si="21"/>
        <v>0</v>
      </c>
      <c r="K155" s="12"/>
      <c r="L155" s="66"/>
      <c r="M155" s="8">
        <f t="shared" si="22"/>
        <v>0</v>
      </c>
      <c r="N155" s="66"/>
      <c r="O155" s="66"/>
      <c r="P155" s="8">
        <f t="shared" si="23"/>
        <v>18</v>
      </c>
      <c r="Q155" s="67">
        <f t="shared" si="28"/>
        <v>0</v>
      </c>
      <c r="R155" s="67">
        <f t="shared" si="28"/>
        <v>0</v>
      </c>
      <c r="S155" s="67">
        <f t="shared" si="28"/>
        <v>0</v>
      </c>
      <c r="T155" s="67">
        <f t="shared" si="28"/>
        <v>0</v>
      </c>
      <c r="U155" s="67">
        <f t="shared" si="28"/>
        <v>0</v>
      </c>
      <c r="V155" s="63">
        <f t="shared" si="24"/>
        <v>0</v>
      </c>
      <c r="W155" s="63">
        <f t="shared" si="19"/>
        <v>0</v>
      </c>
      <c r="X155" s="63">
        <f t="shared" si="25"/>
        <v>0</v>
      </c>
      <c r="Y155" s="63">
        <f t="shared" si="26"/>
        <v>0</v>
      </c>
      <c r="Z155" s="63">
        <f t="shared" si="20"/>
        <v>0</v>
      </c>
      <c r="AA155" s="8"/>
    </row>
    <row r="156" spans="1:27" s="9" customFormat="1" ht="21" customHeight="1" x14ac:dyDescent="0.25">
      <c r="A156" s="133"/>
      <c r="B156" s="8"/>
      <c r="C156" s="308"/>
      <c r="D156" s="12"/>
      <c r="E156" s="310"/>
      <c r="F156" s="310"/>
      <c r="G156" s="310"/>
      <c r="H156" s="12"/>
      <c r="I156" s="12"/>
      <c r="J156" s="8">
        <f t="shared" si="21"/>
        <v>0</v>
      </c>
      <c r="K156" s="12"/>
      <c r="L156" s="66"/>
      <c r="M156" s="8">
        <f t="shared" si="22"/>
        <v>0</v>
      </c>
      <c r="N156" s="66"/>
      <c r="O156" s="66"/>
      <c r="P156" s="8">
        <f t="shared" si="23"/>
        <v>18</v>
      </c>
      <c r="Q156" s="67">
        <f t="shared" si="28"/>
        <v>0</v>
      </c>
      <c r="R156" s="67">
        <f t="shared" si="28"/>
        <v>0</v>
      </c>
      <c r="S156" s="67">
        <f t="shared" si="28"/>
        <v>0</v>
      </c>
      <c r="T156" s="67">
        <f t="shared" si="28"/>
        <v>0</v>
      </c>
      <c r="U156" s="67">
        <f t="shared" si="28"/>
        <v>0</v>
      </c>
      <c r="V156" s="63">
        <f t="shared" si="24"/>
        <v>0</v>
      </c>
      <c r="W156" s="63">
        <f t="shared" si="19"/>
        <v>0</v>
      </c>
      <c r="X156" s="63">
        <f t="shared" si="25"/>
        <v>0</v>
      </c>
      <c r="Y156" s="63">
        <f t="shared" si="26"/>
        <v>0</v>
      </c>
      <c r="Z156" s="63">
        <f t="shared" si="20"/>
        <v>0</v>
      </c>
      <c r="AA156" s="8"/>
    </row>
    <row r="157" spans="1:27" s="9" customFormat="1" ht="21" customHeight="1" x14ac:dyDescent="0.25">
      <c r="A157" s="133"/>
      <c r="B157" s="8"/>
      <c r="C157" s="308"/>
      <c r="D157" s="12"/>
      <c r="E157" s="310"/>
      <c r="F157" s="310"/>
      <c r="G157" s="310"/>
      <c r="H157" s="12"/>
      <c r="I157" s="12"/>
      <c r="J157" s="8">
        <f t="shared" si="21"/>
        <v>0</v>
      </c>
      <c r="K157" s="12"/>
      <c r="L157" s="66"/>
      <c r="M157" s="8">
        <f t="shared" si="22"/>
        <v>0</v>
      </c>
      <c r="N157" s="66"/>
      <c r="O157" s="66"/>
      <c r="P157" s="8">
        <f t="shared" si="23"/>
        <v>18</v>
      </c>
      <c r="Q157" s="67">
        <f t="shared" si="28"/>
        <v>0</v>
      </c>
      <c r="R157" s="67">
        <f t="shared" si="28"/>
        <v>0</v>
      </c>
      <c r="S157" s="67">
        <f t="shared" si="28"/>
        <v>0</v>
      </c>
      <c r="T157" s="67">
        <f t="shared" si="28"/>
        <v>0</v>
      </c>
      <c r="U157" s="67">
        <f t="shared" si="28"/>
        <v>0</v>
      </c>
      <c r="V157" s="63">
        <f t="shared" si="24"/>
        <v>0</v>
      </c>
      <c r="W157" s="63">
        <f t="shared" si="19"/>
        <v>0</v>
      </c>
      <c r="X157" s="63">
        <f t="shared" si="25"/>
        <v>0</v>
      </c>
      <c r="Y157" s="63">
        <f t="shared" si="26"/>
        <v>0</v>
      </c>
      <c r="Z157" s="63">
        <f t="shared" si="20"/>
        <v>0</v>
      </c>
      <c r="AA157" s="8"/>
    </row>
    <row r="158" spans="1:27" s="9" customFormat="1" ht="21" customHeight="1" x14ac:dyDescent="0.25">
      <c r="A158" s="133"/>
      <c r="B158" s="8"/>
      <c r="C158" s="308"/>
      <c r="D158" s="12"/>
      <c r="E158" s="310"/>
      <c r="F158" s="310"/>
      <c r="G158" s="310"/>
      <c r="H158" s="12"/>
      <c r="I158" s="12"/>
      <c r="J158" s="8">
        <f t="shared" ref="J158" si="29">+IF(D158=1,(G158-H158-I158),IF(D158=2,(G158-H158-I158),0))</f>
        <v>0</v>
      </c>
      <c r="K158" s="12"/>
      <c r="L158" s="66"/>
      <c r="M158" s="8">
        <f t="shared" si="22"/>
        <v>0</v>
      </c>
      <c r="N158" s="66"/>
      <c r="O158" s="66"/>
      <c r="P158" s="8">
        <f t="shared" si="23"/>
        <v>18</v>
      </c>
      <c r="Q158" s="67">
        <f t="shared" si="28"/>
        <v>0</v>
      </c>
      <c r="R158" s="67">
        <f t="shared" si="28"/>
        <v>0</v>
      </c>
      <c r="S158" s="67">
        <f t="shared" si="28"/>
        <v>0</v>
      </c>
      <c r="T158" s="67">
        <f t="shared" si="28"/>
        <v>0</v>
      </c>
      <c r="U158" s="67">
        <f t="shared" si="28"/>
        <v>0</v>
      </c>
      <c r="V158" s="63">
        <f t="shared" si="24"/>
        <v>0</v>
      </c>
      <c r="W158" s="63">
        <f t="shared" ref="W158" si="30">R158*($G158-$H158)-V158</f>
        <v>0</v>
      </c>
      <c r="X158" s="63">
        <f t="shared" si="25"/>
        <v>0</v>
      </c>
      <c r="Y158" s="63">
        <f t="shared" si="26"/>
        <v>0</v>
      </c>
      <c r="Z158" s="63">
        <f t="shared" ref="Z158" si="31">U158*($G158-$H158)-SUM(V158:Y158)</f>
        <v>0</v>
      </c>
      <c r="AA158" s="8"/>
    </row>
    <row r="159" spans="1:27" s="9" customFormat="1" ht="21" customHeight="1" x14ac:dyDescent="0.25">
      <c r="A159" s="133"/>
      <c r="B159" s="8"/>
      <c r="D159" s="8"/>
      <c r="E159" s="8"/>
      <c r="F159" s="8"/>
      <c r="G159" s="61"/>
      <c r="H159" s="61"/>
      <c r="K159" s="97"/>
      <c r="L159" s="61"/>
      <c r="M159" s="8"/>
      <c r="N159" s="8"/>
      <c r="O159" s="8"/>
      <c r="P159" s="8"/>
      <c r="Q159" s="8"/>
      <c r="R159" s="8"/>
      <c r="S159" s="8"/>
      <c r="T159" s="8"/>
      <c r="U159" s="8"/>
      <c r="W159" s="63"/>
      <c r="X159" s="63"/>
      <c r="Y159" s="63"/>
      <c r="Z159" s="63"/>
      <c r="AA159" s="8"/>
    </row>
    <row r="160" spans="1:27" s="9" customFormat="1" ht="21" customHeight="1" x14ac:dyDescent="0.25">
      <c r="A160" s="133"/>
      <c r="B160" s="8"/>
      <c r="D160" s="8"/>
      <c r="E160" s="8"/>
      <c r="F160" s="8"/>
      <c r="G160" s="8"/>
      <c r="H160" s="8"/>
      <c r="I160" s="8"/>
      <c r="J160" s="8"/>
      <c r="K160" s="12"/>
      <c r="L160" s="61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</row>
    <row r="161" spans="17:21" ht="21" customHeight="1" thickBot="1" x14ac:dyDescent="0.3"/>
    <row r="162" spans="17:21" ht="21" customHeight="1" thickBot="1" x14ac:dyDescent="0.3">
      <c r="Q162" s="81">
        <f>6</f>
        <v>6</v>
      </c>
      <c r="R162" s="82">
        <f>12*1+6</f>
        <v>18</v>
      </c>
      <c r="S162" s="82">
        <f>12*2+6</f>
        <v>30</v>
      </c>
      <c r="T162" s="82">
        <f>12*3+6</f>
        <v>42</v>
      </c>
      <c r="U162" s="83">
        <f>12*4+6</f>
        <v>54</v>
      </c>
    </row>
  </sheetData>
  <autoFilter ref="D26:F160" xr:uid="{6B3EB7BD-3D65-4947-8100-9477A8047029}"/>
  <mergeCells count="28">
    <mergeCell ref="A25:A26"/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18358-084E-4D88-86B8-FB8F999602BE}">
  <sheetPr>
    <tabColor theme="5" tint="0.39997558519241921"/>
  </sheetPr>
  <dimension ref="A1:AE193"/>
  <sheetViews>
    <sheetView showGridLines="0" topLeftCell="A19" zoomScale="85" zoomScaleNormal="85" workbookViewId="0">
      <selection activeCell="C28" sqref="C28:C31"/>
    </sheetView>
  </sheetViews>
  <sheetFormatPr defaultColWidth="9.140625" defaultRowHeight="21" customHeight="1" x14ac:dyDescent="0.25"/>
  <cols>
    <col min="1" max="1" width="7.42578125" style="133" customWidth="1"/>
    <col min="2" max="2" width="4" style="8" customWidth="1"/>
    <col min="3" max="3" width="51.5703125" style="9" customWidth="1"/>
    <col min="4" max="4" width="9.140625" style="8"/>
    <col min="5" max="5" width="14" style="8" customWidth="1"/>
    <col min="6" max="6" width="19.42578125" style="8" customWidth="1"/>
    <col min="7" max="7" width="11.42578125" style="8" customWidth="1"/>
    <col min="8" max="8" width="11.42578125" style="8" bestFit="1" customWidth="1"/>
    <col min="9" max="10" width="11.42578125" style="8" customWidth="1"/>
    <col min="11" max="11" width="1.5703125" style="12" customWidth="1"/>
    <col min="12" max="12" width="8.7109375" style="61" bestFit="1" customWidth="1"/>
    <col min="13" max="14" width="8.5703125" style="8" customWidth="1"/>
    <col min="15" max="15" width="13" style="8" customWidth="1"/>
    <col min="16" max="26" width="10.5703125" style="8" customWidth="1"/>
    <col min="27" max="27" width="11.42578125" style="8" customWidth="1"/>
    <col min="28" max="16384" width="9.140625" style="9"/>
  </cols>
  <sheetData>
    <row r="1" spans="1:27" s="8" customFormat="1" ht="9" customHeight="1" x14ac:dyDescent="0.25">
      <c r="A1" s="133"/>
      <c r="C1" s="9"/>
      <c r="K1" s="12"/>
      <c r="L1" s="61"/>
    </row>
    <row r="2" spans="1:27" customFormat="1" ht="23.25" customHeight="1" x14ac:dyDescent="0.35">
      <c r="A2" s="132"/>
      <c r="B2" s="391" t="s">
        <v>149</v>
      </c>
      <c r="C2" s="392"/>
      <c r="D2" s="392"/>
      <c r="E2" s="392"/>
      <c r="F2" s="392"/>
      <c r="G2" s="392"/>
      <c r="H2" s="392"/>
      <c r="I2" s="392"/>
      <c r="J2" s="392"/>
      <c r="K2" s="11"/>
      <c r="L2" s="430" t="s">
        <v>127</v>
      </c>
      <c r="M2" s="430"/>
      <c r="N2" s="430"/>
      <c r="O2" s="430"/>
      <c r="P2" s="430"/>
      <c r="Q2" s="430"/>
      <c r="R2" s="430"/>
      <c r="S2" s="430"/>
      <c r="T2" s="430"/>
      <c r="U2" s="430"/>
      <c r="V2" s="430"/>
      <c r="W2" s="430"/>
      <c r="X2" s="430"/>
      <c r="Y2" s="430"/>
      <c r="Z2" s="430"/>
      <c r="AA2" s="2"/>
    </row>
    <row r="3" spans="1:27" customFormat="1" ht="9" customHeight="1" thickBot="1" x14ac:dyDescent="0.3">
      <c r="A3" s="132"/>
      <c r="B3" s="2"/>
      <c r="D3" s="2"/>
      <c r="E3" s="2"/>
      <c r="F3" s="2"/>
      <c r="G3" s="2"/>
      <c r="H3" s="2"/>
      <c r="I3" s="2"/>
      <c r="J3" s="2"/>
      <c r="K3" s="11"/>
      <c r="L3" s="259"/>
      <c r="M3" s="260"/>
      <c r="N3" s="260"/>
      <c r="O3" s="260"/>
      <c r="P3" s="260"/>
      <c r="Q3" s="260"/>
      <c r="R3" s="260"/>
      <c r="S3" s="260"/>
      <c r="T3" s="260"/>
      <c r="U3" s="260"/>
      <c r="V3" s="260"/>
      <c r="W3" s="260"/>
      <c r="X3" s="260"/>
      <c r="Y3" s="260"/>
      <c r="Z3" s="260"/>
      <c r="AA3" s="2"/>
    </row>
    <row r="4" spans="1:27" s="8" customFormat="1" ht="21" customHeight="1" thickBot="1" x14ac:dyDescent="0.3">
      <c r="A4" s="133"/>
      <c r="B4" s="269"/>
      <c r="C4" s="270" t="s">
        <v>150</v>
      </c>
      <c r="D4" s="138" t="s">
        <v>0</v>
      </c>
      <c r="E4" s="138" t="s">
        <v>1</v>
      </c>
      <c r="F4" s="138"/>
      <c r="G4" s="138" t="s">
        <v>55</v>
      </c>
      <c r="H4" s="172" t="s">
        <v>80</v>
      </c>
      <c r="I4" s="270" t="s">
        <v>41</v>
      </c>
      <c r="J4" s="273"/>
      <c r="K4" s="96"/>
      <c r="L4" s="261" t="s">
        <v>128</v>
      </c>
      <c r="M4" s="260"/>
      <c r="N4" s="260"/>
      <c r="O4" s="260"/>
      <c r="P4" s="260"/>
      <c r="Q4" s="260"/>
      <c r="R4" s="260"/>
      <c r="S4" s="260"/>
      <c r="T4" s="260"/>
      <c r="U4" s="260"/>
      <c r="V4" s="260"/>
      <c r="W4" s="260"/>
      <c r="X4" s="260"/>
      <c r="Y4" s="260"/>
      <c r="Z4" s="260"/>
    </row>
    <row r="5" spans="1:27" s="8" customFormat="1" ht="21" customHeight="1" x14ac:dyDescent="0.25">
      <c r="A5" s="133"/>
      <c r="B5" s="286"/>
      <c r="C5" s="287" t="s">
        <v>118</v>
      </c>
      <c r="D5" s="288"/>
      <c r="E5" s="288" t="s">
        <v>21</v>
      </c>
      <c r="F5" s="288"/>
      <c r="G5" s="289">
        <f>+SUM(H27:H191)</f>
        <v>41475</v>
      </c>
      <c r="H5" s="290"/>
      <c r="I5" s="291"/>
      <c r="J5" s="292"/>
      <c r="K5" s="131"/>
      <c r="L5" s="262"/>
      <c r="M5" s="431" t="s">
        <v>129</v>
      </c>
      <c r="N5" s="432"/>
      <c r="O5" s="432"/>
      <c r="P5" s="432"/>
      <c r="Q5" s="432"/>
      <c r="R5" s="432"/>
      <c r="S5" s="432"/>
      <c r="T5" s="432"/>
      <c r="U5" s="432"/>
      <c r="V5" s="432"/>
      <c r="W5" s="432"/>
      <c r="X5" s="432"/>
      <c r="Y5" s="432"/>
      <c r="Z5" s="433"/>
    </row>
    <row r="6" spans="1:27" s="8" customFormat="1" ht="21" customHeight="1" x14ac:dyDescent="0.25">
      <c r="A6" s="133"/>
      <c r="B6" s="293"/>
      <c r="C6" s="294" t="s">
        <v>119</v>
      </c>
      <c r="D6" s="295">
        <v>1</v>
      </c>
      <c r="E6" s="295" t="s">
        <v>21</v>
      </c>
      <c r="F6" s="295"/>
      <c r="G6" s="296">
        <f>+SUMIF(D$27:D$191,"1",I$27:I$191)</f>
        <v>0</v>
      </c>
      <c r="H6" s="296"/>
      <c r="I6" s="297"/>
      <c r="J6" s="298"/>
      <c r="K6" s="116"/>
      <c r="L6" s="263"/>
      <c r="M6" s="434" t="s">
        <v>130</v>
      </c>
      <c r="N6" s="435"/>
      <c r="O6" s="435"/>
      <c r="P6" s="435"/>
      <c r="Q6" s="435"/>
      <c r="R6" s="435"/>
      <c r="S6" s="435"/>
      <c r="T6" s="435"/>
      <c r="U6" s="435"/>
      <c r="V6" s="435"/>
      <c r="W6" s="435"/>
      <c r="X6" s="435"/>
      <c r="Y6" s="435"/>
      <c r="Z6" s="436"/>
    </row>
    <row r="7" spans="1:27" s="8" customFormat="1" ht="21" customHeight="1" x14ac:dyDescent="0.25">
      <c r="A7" s="133"/>
      <c r="B7" s="72"/>
      <c r="C7" t="s">
        <v>120</v>
      </c>
      <c r="D7" s="2"/>
      <c r="E7" s="70" t="s">
        <v>21</v>
      </c>
      <c r="F7" s="122"/>
      <c r="G7" s="108">
        <f>+G8+G9</f>
        <v>681988.31638856942</v>
      </c>
      <c r="H7" s="108"/>
      <c r="I7" s="229"/>
      <c r="J7" s="227"/>
      <c r="K7" s="119"/>
      <c r="L7" s="264"/>
      <c r="M7" s="434" t="s">
        <v>131</v>
      </c>
      <c r="N7" s="435"/>
      <c r="O7" s="435"/>
      <c r="P7" s="435"/>
      <c r="Q7" s="435"/>
      <c r="R7" s="435"/>
      <c r="S7" s="435"/>
      <c r="T7" s="435"/>
      <c r="U7" s="435"/>
      <c r="V7" s="435"/>
      <c r="W7" s="435"/>
      <c r="X7" s="435"/>
      <c r="Y7" s="435"/>
      <c r="Z7" s="436"/>
    </row>
    <row r="8" spans="1:27" s="8" customFormat="1" ht="21" customHeight="1" thickBot="1" x14ac:dyDescent="0.3">
      <c r="A8" s="133"/>
      <c r="B8" s="74"/>
      <c r="C8" s="254" t="s">
        <v>121</v>
      </c>
      <c r="D8" s="70">
        <v>1</v>
      </c>
      <c r="E8" s="70" t="s">
        <v>21</v>
      </c>
      <c r="F8" s="122"/>
      <c r="G8" s="107">
        <f>+SUMIF(D$27:D$191,"1",J$27:J$191)</f>
        <v>657771.31638856942</v>
      </c>
      <c r="H8" s="107"/>
      <c r="I8" s="229"/>
      <c r="J8" s="233"/>
      <c r="K8" s="116"/>
      <c r="L8" s="265"/>
      <c r="M8" s="427" t="s">
        <v>132</v>
      </c>
      <c r="N8" s="428"/>
      <c r="O8" s="428"/>
      <c r="P8" s="428"/>
      <c r="Q8" s="428"/>
      <c r="R8" s="428"/>
      <c r="S8" s="428"/>
      <c r="T8" s="428"/>
      <c r="U8" s="428"/>
      <c r="V8" s="428"/>
      <c r="W8" s="428"/>
      <c r="X8" s="428"/>
      <c r="Y8" s="428"/>
      <c r="Z8" s="429"/>
    </row>
    <row r="9" spans="1:27" s="8" customFormat="1" ht="21" customHeight="1" thickBot="1" x14ac:dyDescent="0.3">
      <c r="A9" s="133"/>
      <c r="B9" s="74"/>
      <c r="C9" s="254" t="s">
        <v>122</v>
      </c>
      <c r="D9" s="70">
        <v>2</v>
      </c>
      <c r="E9" s="70" t="s">
        <v>21</v>
      </c>
      <c r="F9" s="122"/>
      <c r="G9" s="107">
        <f>+SUMIF(D$27:D$191,"2",J$27:J$191)</f>
        <v>24217</v>
      </c>
      <c r="H9" s="107"/>
      <c r="I9" s="229"/>
      <c r="J9" s="227"/>
      <c r="K9" s="119"/>
      <c r="L9" s="261" t="s">
        <v>133</v>
      </c>
      <c r="M9" s="2"/>
      <c r="N9" s="2"/>
      <c r="O9" s="2"/>
      <c r="P9" s="2"/>
      <c r="Q9" s="2"/>
      <c r="R9" s="2"/>
      <c r="S9" s="2"/>
      <c r="T9" s="260"/>
      <c r="U9" s="2"/>
      <c r="V9" s="2"/>
      <c r="W9" s="2"/>
      <c r="X9" s="2"/>
      <c r="Y9" s="2"/>
      <c r="Z9" s="2"/>
    </row>
    <row r="10" spans="1:27" s="8" customFormat="1" ht="21" customHeight="1" x14ac:dyDescent="0.25">
      <c r="A10" s="133"/>
      <c r="B10" s="74"/>
      <c r="C10" s="253" t="s">
        <v>39</v>
      </c>
      <c r="D10" s="70">
        <v>3</v>
      </c>
      <c r="E10" s="70" t="s">
        <v>21</v>
      </c>
      <c r="F10" s="122"/>
      <c r="G10" s="107">
        <f>+SUMIF(D$27:D$191,"3",G$27:G$191)</f>
        <v>0</v>
      </c>
      <c r="H10" s="107"/>
      <c r="I10" s="229"/>
      <c r="J10" s="233"/>
      <c r="K10" s="116"/>
      <c r="L10" s="409" t="s">
        <v>134</v>
      </c>
      <c r="M10" s="410"/>
      <c r="N10" s="411" t="s">
        <v>135</v>
      </c>
      <c r="O10" s="412"/>
      <c r="P10" s="412"/>
      <c r="Q10" s="412"/>
      <c r="R10" s="412"/>
      <c r="S10" s="412"/>
      <c r="T10" s="412"/>
      <c r="U10" s="412"/>
      <c r="V10" s="412"/>
      <c r="W10" s="412"/>
      <c r="X10" s="412"/>
      <c r="Y10" s="412"/>
      <c r="Z10" s="413"/>
    </row>
    <row r="11" spans="1:27" s="8" customFormat="1" ht="21" customHeight="1" x14ac:dyDescent="0.25">
      <c r="A11" s="133"/>
      <c r="B11" s="72"/>
      <c r="C11" t="s">
        <v>40</v>
      </c>
      <c r="D11" s="2"/>
      <c r="E11" s="70" t="s">
        <v>21</v>
      </c>
      <c r="F11" s="70"/>
      <c r="G11" s="107">
        <f>+G12+G13</f>
        <v>3000</v>
      </c>
      <c r="H11" s="107"/>
      <c r="I11" s="229"/>
      <c r="J11" s="233"/>
      <c r="K11" s="116"/>
      <c r="L11" s="414" t="s">
        <v>136</v>
      </c>
      <c r="M11" s="415"/>
      <c r="N11" s="416" t="s">
        <v>137</v>
      </c>
      <c r="O11" s="417"/>
      <c r="P11" s="417"/>
      <c r="Q11" s="417"/>
      <c r="R11" s="417"/>
      <c r="S11" s="417"/>
      <c r="T11" s="417"/>
      <c r="U11" s="417"/>
      <c r="V11" s="417"/>
      <c r="W11" s="417"/>
      <c r="X11" s="417"/>
      <c r="Y11" s="417"/>
      <c r="Z11" s="418"/>
    </row>
    <row r="12" spans="1:27" s="8" customFormat="1" ht="21" customHeight="1" x14ac:dyDescent="0.25">
      <c r="A12" s="133"/>
      <c r="B12" s="74"/>
      <c r="C12" s="254" t="s">
        <v>123</v>
      </c>
      <c r="D12" s="70">
        <v>4</v>
      </c>
      <c r="E12" s="70" t="s">
        <v>21</v>
      </c>
      <c r="F12" s="70"/>
      <c r="G12" s="161">
        <f>+SUMIF(D$27:D$191,"4",G$27:G$191)</f>
        <v>3000</v>
      </c>
      <c r="H12" s="107"/>
      <c r="I12" s="229"/>
      <c r="J12" s="227"/>
      <c r="K12" s="116"/>
      <c r="L12" s="414" t="s">
        <v>25</v>
      </c>
      <c r="M12" s="415"/>
      <c r="N12" s="419" t="s">
        <v>138</v>
      </c>
      <c r="O12" s="420"/>
      <c r="P12" s="420"/>
      <c r="Q12" s="420"/>
      <c r="R12" s="420"/>
      <c r="S12" s="420"/>
      <c r="T12" s="420"/>
      <c r="U12" s="420"/>
      <c r="V12" s="420"/>
      <c r="W12" s="420"/>
      <c r="X12" s="420"/>
      <c r="Y12" s="420"/>
      <c r="Z12" s="421"/>
    </row>
    <row r="13" spans="1:27" s="8" customFormat="1" ht="21" customHeight="1" x14ac:dyDescent="0.25">
      <c r="A13" s="133"/>
      <c r="B13" s="75"/>
      <c r="C13" s="255" t="s">
        <v>124</v>
      </c>
      <c r="D13" s="169">
        <v>5</v>
      </c>
      <c r="E13" s="169" t="s">
        <v>21</v>
      </c>
      <c r="F13" s="169"/>
      <c r="G13" s="256">
        <f>+SUMIF(D$27:D$191,"5",G$27:G$191)</f>
        <v>0</v>
      </c>
      <c r="H13" s="257"/>
      <c r="I13" s="231"/>
      <c r="J13" s="234"/>
      <c r="K13" s="116"/>
      <c r="L13" s="414" t="s">
        <v>24</v>
      </c>
      <c r="M13" s="415"/>
      <c r="N13" s="416" t="s">
        <v>139</v>
      </c>
      <c r="O13" s="417"/>
      <c r="P13" s="417"/>
      <c r="Q13" s="417"/>
      <c r="R13" s="417"/>
      <c r="S13" s="417"/>
      <c r="T13" s="417"/>
      <c r="U13" s="417"/>
      <c r="V13" s="417"/>
      <c r="W13" s="417"/>
      <c r="X13" s="417"/>
      <c r="Y13" s="417"/>
      <c r="Z13" s="418"/>
    </row>
    <row r="14" spans="1:27" s="8" customFormat="1" ht="21" customHeight="1" thickBot="1" x14ac:dyDescent="0.3">
      <c r="A14" s="133"/>
      <c r="B14" s="299"/>
      <c r="C14" s="211" t="s">
        <v>151</v>
      </c>
      <c r="D14" s="300"/>
      <c r="E14" s="300"/>
      <c r="F14" s="120"/>
      <c r="G14" s="258">
        <f>G7+SUM(G10:G11)</f>
        <v>684988.31638856942</v>
      </c>
      <c r="H14" s="258">
        <f>H7+SUM(H10:H11)</f>
        <v>0</v>
      </c>
      <c r="I14" s="235"/>
      <c r="J14" s="228"/>
      <c r="K14" s="131"/>
      <c r="L14" s="422" t="s">
        <v>23</v>
      </c>
      <c r="M14" s="423"/>
      <c r="N14" s="424" t="s">
        <v>140</v>
      </c>
      <c r="O14" s="425"/>
      <c r="P14" s="425"/>
      <c r="Q14" s="425"/>
      <c r="R14" s="425"/>
      <c r="S14" s="425"/>
      <c r="T14" s="425"/>
      <c r="U14" s="425"/>
      <c r="V14" s="425"/>
      <c r="W14" s="425"/>
      <c r="X14" s="425"/>
      <c r="Y14" s="425"/>
      <c r="Z14" s="426"/>
    </row>
    <row r="15" spans="1:27" s="8" customFormat="1" ht="9" customHeight="1" thickBot="1" x14ac:dyDescent="0.3">
      <c r="A15" s="133"/>
      <c r="C15" s="9"/>
      <c r="I15" s="131"/>
      <c r="J15" s="131"/>
      <c r="K15" s="12"/>
      <c r="L15" s="260"/>
      <c r="M15" s="260"/>
      <c r="N15" s="260"/>
      <c r="O15" s="260"/>
      <c r="P15" s="260"/>
      <c r="Q15" s="260"/>
      <c r="R15" s="260"/>
      <c r="S15" s="260"/>
      <c r="T15" s="260"/>
      <c r="U15" s="260"/>
      <c r="V15" s="260"/>
      <c r="W15" s="260"/>
      <c r="X15" s="260"/>
      <c r="Y15" s="260"/>
      <c r="Z15" s="260"/>
    </row>
    <row r="16" spans="1:27" s="8" customFormat="1" ht="21" customHeight="1" thickBot="1" x14ac:dyDescent="0.3">
      <c r="A16" s="133"/>
      <c r="B16" s="271"/>
      <c r="C16" s="272" t="s">
        <v>83</v>
      </c>
      <c r="D16" s="138"/>
      <c r="E16" s="138" t="s">
        <v>1</v>
      </c>
      <c r="F16" s="138"/>
      <c r="G16" s="138" t="s">
        <v>55</v>
      </c>
      <c r="H16" s="138" t="s">
        <v>54</v>
      </c>
      <c r="I16" s="270" t="s">
        <v>41</v>
      </c>
      <c r="J16" s="273"/>
      <c r="K16" s="12"/>
      <c r="L16" s="3"/>
      <c r="M16" s="261" t="s">
        <v>141</v>
      </c>
      <c r="N16" s="2"/>
      <c r="O16" s="2"/>
      <c r="P16" s="2"/>
      <c r="Q16" s="2"/>
      <c r="R16" s="2"/>
      <c r="S16" s="406" t="s">
        <v>142</v>
      </c>
      <c r="T16" s="406"/>
      <c r="U16" s="406"/>
      <c r="V16" s="406"/>
      <c r="W16" s="406"/>
      <c r="X16" s="406"/>
      <c r="Y16" s="406"/>
      <c r="Z16" s="406"/>
    </row>
    <row r="17" spans="1:31" s="8" customFormat="1" ht="21" customHeight="1" x14ac:dyDescent="0.25">
      <c r="A17" s="133"/>
      <c r="B17" s="117"/>
      <c r="C17" s="113" t="s">
        <v>36</v>
      </c>
      <c r="D17" s="112"/>
      <c r="E17" s="112" t="s">
        <v>21</v>
      </c>
      <c r="F17" s="112"/>
      <c r="G17" s="89">
        <f>+SUM(V$27:V$191)</f>
        <v>4000.0000022132972</v>
      </c>
      <c r="H17" s="135" t="s">
        <v>53</v>
      </c>
      <c r="I17" s="166"/>
      <c r="J17" s="167"/>
      <c r="K17" s="12"/>
      <c r="L17" s="3"/>
      <c r="M17" s="266" t="s">
        <v>0</v>
      </c>
      <c r="N17" s="403" t="s">
        <v>46</v>
      </c>
      <c r="O17" s="404"/>
      <c r="P17" s="404"/>
      <c r="Q17" s="405"/>
      <c r="R17" s="260"/>
      <c r="S17" s="406" t="s">
        <v>143</v>
      </c>
      <c r="T17" s="406"/>
      <c r="U17" s="406"/>
      <c r="V17" s="406"/>
      <c r="W17" s="406"/>
      <c r="X17" s="406"/>
      <c r="Y17" s="406"/>
      <c r="Z17" s="406"/>
    </row>
    <row r="18" spans="1:31" s="8" customFormat="1" ht="21" customHeight="1" x14ac:dyDescent="0.25">
      <c r="A18" s="133"/>
      <c r="B18" s="118"/>
      <c r="C18" s="121">
        <v>2021</v>
      </c>
      <c r="D18" s="122"/>
      <c r="E18" s="122" t="s">
        <v>21</v>
      </c>
      <c r="F18" s="122"/>
      <c r="G18" s="80">
        <f>+SUM(W$27:W$191)</f>
        <v>9499.9999145642996</v>
      </c>
      <c r="H18" s="135" t="s">
        <v>53</v>
      </c>
      <c r="I18" s="106"/>
      <c r="J18" s="236"/>
      <c r="K18" s="12"/>
      <c r="L18" s="3"/>
      <c r="M18" s="264">
        <v>1</v>
      </c>
      <c r="N18" s="407" t="s">
        <v>117</v>
      </c>
      <c r="O18" s="407"/>
      <c r="P18" s="407"/>
      <c r="Q18" s="408"/>
      <c r="R18" s="260"/>
      <c r="S18" s="406"/>
      <c r="T18" s="406"/>
      <c r="U18" s="406"/>
      <c r="V18" s="406"/>
      <c r="W18" s="406"/>
      <c r="X18" s="406"/>
      <c r="Y18" s="406"/>
      <c r="Z18" s="406"/>
    </row>
    <row r="19" spans="1:31" s="8" customFormat="1" ht="21" customHeight="1" x14ac:dyDescent="0.25">
      <c r="A19" s="133"/>
      <c r="B19" s="117"/>
      <c r="C19" s="123">
        <v>2022</v>
      </c>
      <c r="D19" s="112"/>
      <c r="E19" s="112" t="s">
        <v>21</v>
      </c>
      <c r="F19" s="112"/>
      <c r="G19" s="80">
        <f>+SUM(X$27:X$191)</f>
        <v>15499.999912876907</v>
      </c>
      <c r="H19" s="135" t="s">
        <v>53</v>
      </c>
      <c r="I19" s="230"/>
      <c r="J19" s="236"/>
      <c r="K19" s="12"/>
      <c r="L19" s="3"/>
      <c r="M19" s="264">
        <v>2</v>
      </c>
      <c r="N19" s="397" t="s">
        <v>52</v>
      </c>
      <c r="O19" s="397"/>
      <c r="P19" s="397"/>
      <c r="Q19" s="398"/>
      <c r="R19" s="260"/>
      <c r="S19" s="399" t="s">
        <v>144</v>
      </c>
      <c r="T19" s="399"/>
      <c r="U19" s="399"/>
      <c r="V19" s="399"/>
      <c r="W19" s="399"/>
      <c r="X19" s="399"/>
      <c r="Y19" s="399"/>
      <c r="Z19" s="399"/>
    </row>
    <row r="20" spans="1:31" s="8" customFormat="1" ht="21" customHeight="1" x14ac:dyDescent="0.25">
      <c r="A20" s="133"/>
      <c r="B20" s="118"/>
      <c r="C20" s="121" t="s">
        <v>37</v>
      </c>
      <c r="D20" s="122"/>
      <c r="E20" s="122" t="s">
        <v>21</v>
      </c>
      <c r="F20" s="122"/>
      <c r="G20" s="80">
        <f>+SUM(Y$27:Y$191)</f>
        <v>18499.999912876909</v>
      </c>
      <c r="H20" s="135" t="s">
        <v>53</v>
      </c>
      <c r="I20" s="106"/>
      <c r="J20" s="236"/>
      <c r="K20" s="12"/>
      <c r="L20" s="3"/>
      <c r="M20" s="264">
        <v>3</v>
      </c>
      <c r="N20" s="397" t="s">
        <v>45</v>
      </c>
      <c r="O20" s="397"/>
      <c r="P20" s="397"/>
      <c r="Q20" s="398"/>
      <c r="R20" s="260"/>
      <c r="S20" s="399"/>
      <c r="T20" s="399"/>
      <c r="U20" s="399"/>
      <c r="V20" s="399"/>
      <c r="W20" s="399"/>
      <c r="X20" s="399"/>
      <c r="Y20" s="399"/>
      <c r="Z20" s="399"/>
    </row>
    <row r="21" spans="1:31" ht="21" customHeight="1" x14ac:dyDescent="0.25">
      <c r="B21" s="124"/>
      <c r="C21" s="125" t="s">
        <v>38</v>
      </c>
      <c r="D21" s="126"/>
      <c r="E21" s="126" t="s">
        <v>21</v>
      </c>
      <c r="F21" s="126"/>
      <c r="G21" s="85">
        <f>+SUM(Z$27:Z$191)</f>
        <v>18499.999912876905</v>
      </c>
      <c r="H21" s="136" t="s">
        <v>53</v>
      </c>
      <c r="I21" s="232"/>
      <c r="J21" s="237"/>
      <c r="L21" s="3"/>
      <c r="M21" s="264">
        <v>4</v>
      </c>
      <c r="N21" s="397" t="s">
        <v>40</v>
      </c>
      <c r="O21" s="397"/>
      <c r="P21" s="397"/>
      <c r="Q21" s="398"/>
      <c r="R21" s="260"/>
      <c r="S21" s="2"/>
      <c r="T21" s="2"/>
      <c r="U21" s="330"/>
      <c r="V21" s="330"/>
      <c r="W21" s="330"/>
      <c r="X21" s="330"/>
      <c r="Y21" s="330"/>
      <c r="Z21" s="330"/>
      <c r="AB21" s="8"/>
      <c r="AC21" s="8"/>
      <c r="AD21" s="8"/>
      <c r="AE21" s="8"/>
    </row>
    <row r="22" spans="1:31" ht="21" customHeight="1" thickBot="1" x14ac:dyDescent="0.3">
      <c r="B22" s="78"/>
      <c r="C22" s="303" t="s">
        <v>154</v>
      </c>
      <c r="D22" s="64"/>
      <c r="E22" s="64"/>
      <c r="F22" s="126"/>
      <c r="G22" s="162">
        <f>+SUM(G17:G21)</f>
        <v>65999.999655408319</v>
      </c>
      <c r="H22" s="64"/>
      <c r="I22" s="109"/>
      <c r="J22" s="238"/>
      <c r="L22" s="3"/>
      <c r="M22" s="268">
        <v>5</v>
      </c>
      <c r="N22" s="400" t="s">
        <v>47</v>
      </c>
      <c r="O22" s="400"/>
      <c r="P22" s="400"/>
      <c r="Q22" s="401"/>
      <c r="R22" s="260"/>
      <c r="S22" s="260"/>
      <c r="T22" s="2"/>
      <c r="U22" s="330"/>
      <c r="V22" s="330"/>
      <c r="W22" s="330"/>
      <c r="X22" s="330"/>
      <c r="Y22" s="330"/>
      <c r="Z22" s="330"/>
      <c r="AB22" s="8"/>
      <c r="AC22" s="8"/>
      <c r="AD22" s="8"/>
      <c r="AE22" s="8"/>
    </row>
    <row r="23" spans="1:31" ht="21" customHeight="1" thickBot="1" x14ac:dyDescent="0.3">
      <c r="B23" s="76"/>
      <c r="C23" s="305" t="s">
        <v>155</v>
      </c>
      <c r="D23" s="77"/>
      <c r="E23" s="77"/>
      <c r="F23" s="120"/>
      <c r="G23" s="79">
        <f>+G22/4.5</f>
        <v>14666.666590090737</v>
      </c>
      <c r="H23" s="77"/>
      <c r="I23" s="239"/>
      <c r="J23" s="228"/>
      <c r="L23" s="3"/>
      <c r="M23" s="2"/>
      <c r="N23" s="2"/>
      <c r="O23" s="2"/>
      <c r="P23" s="2"/>
      <c r="Q23" s="260"/>
      <c r="R23" s="260"/>
      <c r="S23" s="260"/>
      <c r="T23" s="260"/>
      <c r="U23" s="260"/>
      <c r="V23" s="260"/>
      <c r="W23" s="260"/>
      <c r="X23" s="260"/>
      <c r="Y23" s="260"/>
      <c r="Z23" s="260"/>
      <c r="AB23" s="8"/>
      <c r="AC23" s="8"/>
      <c r="AD23" s="8"/>
      <c r="AE23" s="8"/>
    </row>
    <row r="24" spans="1:31" ht="9" customHeight="1" x14ac:dyDescent="0.25">
      <c r="AB24" s="8"/>
      <c r="AC24" s="8"/>
      <c r="AD24" s="8"/>
      <c r="AE24" s="8"/>
    </row>
    <row r="25" spans="1:31" s="127" customFormat="1" ht="21" customHeight="1" x14ac:dyDescent="0.3">
      <c r="A25" s="140"/>
      <c r="B25" s="392" t="s">
        <v>156</v>
      </c>
      <c r="C25" s="392"/>
      <c r="D25" s="392"/>
      <c r="E25" s="392"/>
      <c r="F25" s="392"/>
      <c r="G25" s="392"/>
      <c r="H25" s="392"/>
      <c r="I25" s="392"/>
      <c r="J25" s="402"/>
      <c r="K25" s="103"/>
      <c r="L25" s="391" t="s">
        <v>51</v>
      </c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5"/>
      <c r="Z25" s="395"/>
      <c r="AA25" s="8"/>
      <c r="AB25" s="8"/>
      <c r="AC25" s="8"/>
      <c r="AD25" s="8"/>
      <c r="AE25" s="8"/>
    </row>
    <row r="26" spans="1:31" s="128" customFormat="1" ht="21" customHeight="1" x14ac:dyDescent="0.25">
      <c r="A26" s="141"/>
      <c r="B26" s="5" t="s">
        <v>3</v>
      </c>
      <c r="C26" s="58" t="s">
        <v>81</v>
      </c>
      <c r="D26" s="6" t="s">
        <v>0</v>
      </c>
      <c r="E26" s="6" t="s">
        <v>1</v>
      </c>
      <c r="F26" s="306"/>
      <c r="G26" s="306" t="s">
        <v>158</v>
      </c>
      <c r="H26" s="307" t="s">
        <v>125</v>
      </c>
      <c r="I26" s="307" t="s">
        <v>126</v>
      </c>
      <c r="J26" s="5" t="s">
        <v>61</v>
      </c>
      <c r="K26" s="104"/>
      <c r="L26" s="59" t="s">
        <v>134</v>
      </c>
      <c r="M26" s="59" t="s">
        <v>146</v>
      </c>
      <c r="N26" s="59" t="s">
        <v>25</v>
      </c>
      <c r="O26" s="59" t="s">
        <v>24</v>
      </c>
      <c r="P26" s="6" t="s">
        <v>23</v>
      </c>
      <c r="Q26" s="62" t="s">
        <v>31</v>
      </c>
      <c r="R26" s="62" t="s">
        <v>32</v>
      </c>
      <c r="S26" s="62" t="s">
        <v>33</v>
      </c>
      <c r="T26" s="62" t="s">
        <v>34</v>
      </c>
      <c r="U26" s="62" t="s">
        <v>35</v>
      </c>
      <c r="V26" s="62" t="s">
        <v>56</v>
      </c>
      <c r="W26" s="62" t="s">
        <v>57</v>
      </c>
      <c r="X26" s="62" t="s">
        <v>58</v>
      </c>
      <c r="Y26" s="62" t="s">
        <v>59</v>
      </c>
      <c r="Z26" s="62" t="s">
        <v>60</v>
      </c>
      <c r="AA26" s="8"/>
      <c r="AB26" s="8"/>
      <c r="AC26" s="8"/>
      <c r="AD26" s="8"/>
      <c r="AE26" s="8"/>
    </row>
    <row r="27" spans="1:31" s="115" customFormat="1" ht="21" customHeight="1" x14ac:dyDescent="0.25">
      <c r="A27" s="134"/>
      <c r="B27" s="8">
        <v>1</v>
      </c>
      <c r="C27" s="312" t="s">
        <v>208</v>
      </c>
      <c r="D27" s="225">
        <v>2</v>
      </c>
      <c r="E27" s="12"/>
      <c r="F27" s="12"/>
      <c r="G27" s="1">
        <v>28822</v>
      </c>
      <c r="H27" s="313">
        <v>4605</v>
      </c>
      <c r="I27" s="12">
        <v>0</v>
      </c>
      <c r="J27" s="313">
        <f t="shared" ref="J27:J79" si="0">+IF(D27=1,(G27-H27-I27),IF(D27=2,(G27-H27-I27),0))</f>
        <v>24217</v>
      </c>
      <c r="K27" s="131"/>
      <c r="L27" s="326" t="s">
        <v>259</v>
      </c>
      <c r="M27" s="327"/>
      <c r="N27" s="327"/>
      <c r="O27" s="327"/>
      <c r="P27" s="327"/>
      <c r="Q27" s="327"/>
      <c r="R27" s="327"/>
      <c r="S27" s="327"/>
      <c r="T27" s="327"/>
      <c r="U27" s="327"/>
      <c r="V27" s="328">
        <v>0</v>
      </c>
      <c r="W27" s="328">
        <v>0</v>
      </c>
      <c r="X27" s="328">
        <v>0</v>
      </c>
      <c r="Y27" s="328">
        <v>3000</v>
      </c>
      <c r="Z27" s="328">
        <v>3000</v>
      </c>
      <c r="AA27" s="131"/>
    </row>
    <row r="28" spans="1:31" s="115" customFormat="1" ht="21" customHeight="1" x14ac:dyDescent="0.25">
      <c r="A28" s="134"/>
      <c r="B28" s="8">
        <v>2</v>
      </c>
      <c r="C28" s="312" t="s">
        <v>195</v>
      </c>
      <c r="D28" s="225">
        <v>1</v>
      </c>
      <c r="E28" s="12"/>
      <c r="F28" s="12"/>
      <c r="G28" s="1">
        <v>90444</v>
      </c>
      <c r="H28" s="313">
        <v>9624</v>
      </c>
      <c r="I28" s="12">
        <v>0</v>
      </c>
      <c r="J28" s="313">
        <f t="shared" si="0"/>
        <v>80820</v>
      </c>
      <c r="K28" s="131"/>
      <c r="L28" s="329">
        <v>40.40999996945817</v>
      </c>
      <c r="M28" s="63">
        <f t="shared" ref="M28:M80" si="1">+L28*12</f>
        <v>484.91999963349804</v>
      </c>
      <c r="N28" s="66">
        <v>-18</v>
      </c>
      <c r="O28" s="66">
        <v>0</v>
      </c>
      <c r="P28" s="8">
        <f t="shared" ref="P28:P80" si="2">+N28+O28+18</f>
        <v>0</v>
      </c>
      <c r="Q28" s="67">
        <f t="shared" ref="Q28:U39" si="3">IFERROR(IF(AND((Q$193-$P28)/$M28&gt;0,(Q$193-$P28)/$M28&lt;1),(Q$193-$P28)/$M28,IF((Q$193-$P28)/$M28&gt;0,1,0)),0)</f>
        <v>1.2373174966045519E-2</v>
      </c>
      <c r="R28" s="67">
        <f t="shared" si="3"/>
        <v>3.7119524898136559E-2</v>
      </c>
      <c r="S28" s="67">
        <f t="shared" si="3"/>
        <v>6.1865874830227596E-2</v>
      </c>
      <c r="T28" s="67">
        <f t="shared" si="3"/>
        <v>8.6612224762318626E-2</v>
      </c>
      <c r="U28" s="67">
        <f t="shared" si="3"/>
        <v>0.11135857469440967</v>
      </c>
      <c r="V28" s="63">
        <f t="shared" ref="V28:V80" si="4">Q28*($G28-$H28)</f>
        <v>1000.0000007557989</v>
      </c>
      <c r="W28" s="63">
        <f t="shared" ref="W28:W80" si="5">R28*($G28-$H28)-V28</f>
        <v>2000.0000015115979</v>
      </c>
      <c r="X28" s="63">
        <f t="shared" ref="X28" si="6">S28*($G28-$H28)-SUM(V28:W28)</f>
        <v>2000.0000015115975</v>
      </c>
      <c r="Y28" s="63">
        <f t="shared" ref="Y28" si="7">T28*($G28-$H28)-SUM(V28:X28)</f>
        <v>2000.0000015115975</v>
      </c>
      <c r="Z28" s="63">
        <f t="shared" ref="Z28:Z80" si="8">U28*($G28-$H28)-SUM(V28:Y28)</f>
        <v>2000.0000015115975</v>
      </c>
      <c r="AA28" s="131"/>
    </row>
    <row r="29" spans="1:31" s="115" customFormat="1" ht="21" customHeight="1" x14ac:dyDescent="0.25">
      <c r="A29" s="134"/>
      <c r="B29" s="8">
        <v>3</v>
      </c>
      <c r="C29" s="312" t="s">
        <v>196</v>
      </c>
      <c r="D29" s="225">
        <v>1</v>
      </c>
      <c r="E29" s="12"/>
      <c r="F29" s="12"/>
      <c r="G29" s="1">
        <v>99761</v>
      </c>
      <c r="H29" s="313">
        <v>12027</v>
      </c>
      <c r="I29" s="12">
        <v>0</v>
      </c>
      <c r="J29" s="313">
        <f t="shared" si="0"/>
        <v>87734</v>
      </c>
      <c r="K29" s="131"/>
      <c r="L29" s="329">
        <v>29.24466663288743</v>
      </c>
      <c r="M29" s="63">
        <f t="shared" si="1"/>
        <v>350.93599959464916</v>
      </c>
      <c r="N29" s="66">
        <v>-18</v>
      </c>
      <c r="O29" s="66">
        <v>0</v>
      </c>
      <c r="P29" s="8">
        <f t="shared" si="2"/>
        <v>0</v>
      </c>
      <c r="Q29" s="67">
        <f t="shared" si="3"/>
        <v>1.709713454000256E-2</v>
      </c>
      <c r="R29" s="67">
        <f t="shared" si="3"/>
        <v>5.1291403620007676E-2</v>
      </c>
      <c r="S29" s="67">
        <f t="shared" si="3"/>
        <v>8.5485672700012796E-2</v>
      </c>
      <c r="T29" s="67">
        <f t="shared" si="3"/>
        <v>0.11967994178001791</v>
      </c>
      <c r="U29" s="67">
        <f t="shared" si="3"/>
        <v>0.15387421086002304</v>
      </c>
      <c r="V29" s="63">
        <f t="shared" si="4"/>
        <v>1500.0000017325847</v>
      </c>
      <c r="W29" s="63">
        <f t="shared" si="5"/>
        <v>3000.0000034651684</v>
      </c>
      <c r="X29" s="63">
        <f t="shared" ref="X29:X38" si="9">S29*($G29-$H29)-SUM(V29:W29)</f>
        <v>3000.0000034651694</v>
      </c>
      <c r="Y29" s="63">
        <f t="shared" ref="Y29:Y38" si="10">T29*($G29-$H29)-SUM(V29:X29)</f>
        <v>3000.0000034651694</v>
      </c>
      <c r="Z29" s="63">
        <f t="shared" si="8"/>
        <v>3000.0000034651694</v>
      </c>
      <c r="AA29" s="131"/>
    </row>
    <row r="30" spans="1:31" s="143" customFormat="1" ht="21" customHeight="1" x14ac:dyDescent="0.25">
      <c r="A30" s="221"/>
      <c r="B30" s="8">
        <v>4</v>
      </c>
      <c r="C30" s="312" t="s">
        <v>203</v>
      </c>
      <c r="D30" s="225">
        <v>1</v>
      </c>
      <c r="E30" s="105"/>
      <c r="F30" s="105"/>
      <c r="G30" s="1">
        <v>144861.5</v>
      </c>
      <c r="H30" s="313">
        <v>0</v>
      </c>
      <c r="I30" s="12">
        <v>0</v>
      </c>
      <c r="J30" s="313">
        <f t="shared" si="0"/>
        <v>144861.5</v>
      </c>
      <c r="K30" s="142"/>
      <c r="L30" s="329">
        <v>48.287166641576164</v>
      </c>
      <c r="M30" s="63">
        <f t="shared" si="1"/>
        <v>579.44599969891397</v>
      </c>
      <c r="N30" s="66">
        <v>0</v>
      </c>
      <c r="O30" s="66">
        <v>0</v>
      </c>
      <c r="P30" s="8">
        <f t="shared" si="2"/>
        <v>18</v>
      </c>
      <c r="Q30" s="67">
        <f t="shared" si="3"/>
        <v>0</v>
      </c>
      <c r="R30" s="67">
        <f t="shared" si="3"/>
        <v>0</v>
      </c>
      <c r="S30" s="67">
        <f t="shared" si="3"/>
        <v>2.0709436265390256E-2</v>
      </c>
      <c r="T30" s="67">
        <f t="shared" si="3"/>
        <v>4.1418872530780512E-2</v>
      </c>
      <c r="U30" s="67">
        <f t="shared" si="3"/>
        <v>6.2128308796170768E-2</v>
      </c>
      <c r="V30" s="63">
        <f t="shared" si="4"/>
        <v>0</v>
      </c>
      <c r="W30" s="63">
        <f t="shared" si="5"/>
        <v>0</v>
      </c>
      <c r="X30" s="63">
        <f t="shared" ref="X30:X31" si="11">S30*($G30-$H30)-SUM(V30:W30)</f>
        <v>3000.0000015588307</v>
      </c>
      <c r="Y30" s="63">
        <f t="shared" ref="Y30:Y31" si="12">T30*($G30-$H30)-SUM(V30:X30)</f>
        <v>3000.0000015588307</v>
      </c>
      <c r="Z30" s="63">
        <f t="shared" si="8"/>
        <v>3000.0000015588312</v>
      </c>
      <c r="AA30" s="142"/>
    </row>
    <row r="31" spans="1:31" s="130" customFormat="1" ht="21" customHeight="1" x14ac:dyDescent="0.25">
      <c r="A31" s="134"/>
      <c r="B31" s="8">
        <v>5</v>
      </c>
      <c r="C31" s="312" t="s">
        <v>204</v>
      </c>
      <c r="D31" s="225">
        <v>1</v>
      </c>
      <c r="E31" s="12"/>
      <c r="F31" s="12"/>
      <c r="G31" s="1">
        <v>77911.199999999997</v>
      </c>
      <c r="H31" s="313">
        <v>0</v>
      </c>
      <c r="I31" s="12">
        <v>0</v>
      </c>
      <c r="J31" s="313">
        <f t="shared" si="0"/>
        <v>77911.199999999997</v>
      </c>
      <c r="K31" s="129"/>
      <c r="L31" s="329">
        <v>25.970400028101931</v>
      </c>
      <c r="M31" s="63">
        <f t="shared" si="1"/>
        <v>311.64480033722316</v>
      </c>
      <c r="N31" s="66">
        <v>0</v>
      </c>
      <c r="O31" s="66">
        <v>0</v>
      </c>
      <c r="P31" s="8">
        <f t="shared" si="2"/>
        <v>18</v>
      </c>
      <c r="Q31" s="67">
        <f t="shared" si="3"/>
        <v>0</v>
      </c>
      <c r="R31" s="67">
        <f t="shared" si="3"/>
        <v>0</v>
      </c>
      <c r="S31" s="67">
        <f t="shared" si="3"/>
        <v>3.85053753087332E-2</v>
      </c>
      <c r="T31" s="67">
        <f t="shared" si="3"/>
        <v>7.70107506174664E-2</v>
      </c>
      <c r="U31" s="67">
        <f t="shared" si="3"/>
        <v>0.11551612592619959</v>
      </c>
      <c r="V31" s="63">
        <f t="shared" si="4"/>
        <v>0</v>
      </c>
      <c r="W31" s="63">
        <f t="shared" si="5"/>
        <v>0</v>
      </c>
      <c r="X31" s="63">
        <f t="shared" si="11"/>
        <v>2999.9999967537742</v>
      </c>
      <c r="Y31" s="63">
        <f t="shared" si="12"/>
        <v>2999.9999967537742</v>
      </c>
      <c r="Z31" s="63">
        <f t="shared" si="8"/>
        <v>2999.9999967537733</v>
      </c>
      <c r="AA31" s="129"/>
    </row>
    <row r="32" spans="1:31" s="115" customFormat="1" ht="21" customHeight="1" x14ac:dyDescent="0.25">
      <c r="A32" s="134"/>
      <c r="B32" s="8">
        <v>6</v>
      </c>
      <c r="C32" s="312" t="s">
        <v>197</v>
      </c>
      <c r="D32" s="225">
        <v>1</v>
      </c>
      <c r="E32" s="12"/>
      <c r="F32" s="12"/>
      <c r="G32" s="1">
        <v>29622</v>
      </c>
      <c r="H32" s="313">
        <v>11622</v>
      </c>
      <c r="I32" s="12">
        <v>0</v>
      </c>
      <c r="J32" s="313">
        <f t="shared" si="0"/>
        <v>18000</v>
      </c>
      <c r="K32" s="131"/>
      <c r="L32" s="329">
        <v>11.999999943512245</v>
      </c>
      <c r="M32" s="63">
        <f t="shared" si="1"/>
        <v>143.99999932214695</v>
      </c>
      <c r="N32" s="66">
        <v>-12</v>
      </c>
      <c r="O32" s="66">
        <v>0</v>
      </c>
      <c r="P32" s="8">
        <f t="shared" si="2"/>
        <v>6</v>
      </c>
      <c r="Q32" s="67">
        <f t="shared" si="3"/>
        <v>0</v>
      </c>
      <c r="R32" s="67">
        <f t="shared" si="3"/>
        <v>8.3333333725609401E-2</v>
      </c>
      <c r="S32" s="67">
        <f t="shared" si="3"/>
        <v>0.1666666674512188</v>
      </c>
      <c r="T32" s="67">
        <f t="shared" si="3"/>
        <v>0.25000000117682825</v>
      </c>
      <c r="U32" s="67">
        <f t="shared" si="3"/>
        <v>0.33333333490243761</v>
      </c>
      <c r="V32" s="63">
        <f t="shared" si="4"/>
        <v>0</v>
      </c>
      <c r="W32" s="63">
        <f t="shared" si="5"/>
        <v>1500.0000070609692</v>
      </c>
      <c r="X32" s="63">
        <f t="shared" si="9"/>
        <v>1500.0000070609692</v>
      </c>
      <c r="Y32" s="63">
        <f t="shared" si="10"/>
        <v>1500.0000070609699</v>
      </c>
      <c r="Z32" s="63">
        <f t="shared" si="8"/>
        <v>1500.0000070609685</v>
      </c>
      <c r="AA32" s="131"/>
    </row>
    <row r="33" spans="1:27" s="130" customFormat="1" ht="21" customHeight="1" x14ac:dyDescent="0.25">
      <c r="A33" s="134"/>
      <c r="B33" s="8">
        <v>7</v>
      </c>
      <c r="C33" s="312" t="s">
        <v>199</v>
      </c>
      <c r="D33" s="225">
        <v>1</v>
      </c>
      <c r="E33" s="12"/>
      <c r="F33" s="12"/>
      <c r="G33" s="1">
        <v>22022</v>
      </c>
      <c r="H33" s="313">
        <v>910</v>
      </c>
      <c r="I33" s="12">
        <v>0</v>
      </c>
      <c r="J33" s="313">
        <f t="shared" si="0"/>
        <v>21112</v>
      </c>
      <c r="K33" s="129"/>
      <c r="L33" s="329">
        <v>14.074667578689638</v>
      </c>
      <c r="M33" s="63">
        <f t="shared" si="1"/>
        <v>168.89601094427564</v>
      </c>
      <c r="N33" s="66">
        <v>-12</v>
      </c>
      <c r="O33" s="66">
        <v>0</v>
      </c>
      <c r="P33" s="8">
        <f t="shared" si="2"/>
        <v>6</v>
      </c>
      <c r="Q33" s="67">
        <f t="shared" si="3"/>
        <v>0</v>
      </c>
      <c r="R33" s="67">
        <f t="shared" si="3"/>
        <v>7.1049635411218767E-2</v>
      </c>
      <c r="S33" s="67">
        <f t="shared" si="3"/>
        <v>0.14209927082243753</v>
      </c>
      <c r="T33" s="67">
        <f t="shared" si="3"/>
        <v>0.21314890623365632</v>
      </c>
      <c r="U33" s="67">
        <f t="shared" si="3"/>
        <v>0.28419854164487507</v>
      </c>
      <c r="V33" s="63">
        <f t="shared" si="4"/>
        <v>0</v>
      </c>
      <c r="W33" s="63">
        <f t="shared" si="5"/>
        <v>1499.9999028016507</v>
      </c>
      <c r="X33" s="63">
        <f t="shared" ref="X33" si="13">S33*($G33-$H33)-SUM(V33:W33)</f>
        <v>1499.9999028016507</v>
      </c>
      <c r="Y33" s="63">
        <f t="shared" ref="Y33" si="14">T33*($G33-$H33)-SUM(V33:X33)</f>
        <v>1499.9999028016505</v>
      </c>
      <c r="Z33" s="63">
        <f t="shared" si="8"/>
        <v>1499.9999028016509</v>
      </c>
      <c r="AA33" s="129"/>
    </row>
    <row r="34" spans="1:27" s="115" customFormat="1" ht="21" customHeight="1" x14ac:dyDescent="0.25">
      <c r="A34" s="134"/>
      <c r="B34" s="8">
        <v>8</v>
      </c>
      <c r="C34" s="312" t="s">
        <v>198</v>
      </c>
      <c r="D34" s="225">
        <v>1</v>
      </c>
      <c r="E34" s="12"/>
      <c r="F34" s="12"/>
      <c r="G34" s="1">
        <v>12306</v>
      </c>
      <c r="H34" s="313">
        <v>2687</v>
      </c>
      <c r="I34" s="12">
        <v>0</v>
      </c>
      <c r="J34" s="313">
        <f t="shared" si="0"/>
        <v>9619</v>
      </c>
      <c r="K34" s="131"/>
      <c r="L34" s="329">
        <v>6.4126666678426902</v>
      </c>
      <c r="M34" s="63">
        <f t="shared" si="1"/>
        <v>76.952000014112286</v>
      </c>
      <c r="N34" s="66">
        <v>-24</v>
      </c>
      <c r="O34" s="66">
        <v>0</v>
      </c>
      <c r="P34" s="8">
        <f t="shared" si="2"/>
        <v>-6</v>
      </c>
      <c r="Q34" s="67">
        <f t="shared" si="3"/>
        <v>0.15594136601776837</v>
      </c>
      <c r="R34" s="67">
        <f t="shared" si="3"/>
        <v>0.31188273203553674</v>
      </c>
      <c r="S34" s="67">
        <f t="shared" si="3"/>
        <v>0.4678240980533051</v>
      </c>
      <c r="T34" s="67">
        <f t="shared" si="3"/>
        <v>0.62376546407107347</v>
      </c>
      <c r="U34" s="67">
        <f t="shared" si="3"/>
        <v>0.77970683008884178</v>
      </c>
      <c r="V34" s="63">
        <f t="shared" si="4"/>
        <v>1499.999999724914</v>
      </c>
      <c r="W34" s="63">
        <f t="shared" si="5"/>
        <v>1499.999999724914</v>
      </c>
      <c r="X34" s="63">
        <f t="shared" si="9"/>
        <v>1499.9999997249138</v>
      </c>
      <c r="Y34" s="63">
        <f t="shared" si="10"/>
        <v>1499.9999997249142</v>
      </c>
      <c r="Z34" s="63">
        <f t="shared" si="8"/>
        <v>1499.9999997249133</v>
      </c>
      <c r="AA34" s="131"/>
    </row>
    <row r="35" spans="1:27" s="115" customFormat="1" ht="21" customHeight="1" x14ac:dyDescent="0.25">
      <c r="A35" s="134"/>
      <c r="B35" s="8">
        <v>9</v>
      </c>
      <c r="C35" s="312" t="s">
        <v>200</v>
      </c>
      <c r="D35" s="225">
        <v>1</v>
      </c>
      <c r="E35" s="12"/>
      <c r="F35" s="12"/>
      <c r="G35" s="1">
        <v>144710.70000000001</v>
      </c>
      <c r="H35" s="313">
        <v>0</v>
      </c>
      <c r="I35" s="12">
        <v>0</v>
      </c>
      <c r="J35" s="313">
        <f t="shared" si="0"/>
        <v>144710.70000000001</v>
      </c>
      <c r="K35" s="131"/>
      <c r="L35" s="66">
        <v>50</v>
      </c>
      <c r="M35" s="8">
        <f t="shared" si="1"/>
        <v>600</v>
      </c>
      <c r="N35" s="66">
        <v>48</v>
      </c>
      <c r="O35" s="66">
        <v>0</v>
      </c>
      <c r="P35" s="8">
        <f t="shared" si="2"/>
        <v>66</v>
      </c>
      <c r="Q35" s="67">
        <f t="shared" si="3"/>
        <v>0</v>
      </c>
      <c r="R35" s="67">
        <f t="shared" si="3"/>
        <v>0</v>
      </c>
      <c r="S35" s="67">
        <f t="shared" si="3"/>
        <v>0</v>
      </c>
      <c r="T35" s="67">
        <f t="shared" si="3"/>
        <v>0</v>
      </c>
      <c r="U35" s="67">
        <f t="shared" si="3"/>
        <v>0</v>
      </c>
      <c r="V35" s="63">
        <f t="shared" si="4"/>
        <v>0</v>
      </c>
      <c r="W35" s="63">
        <f t="shared" si="5"/>
        <v>0</v>
      </c>
      <c r="X35" s="63">
        <f t="shared" ref="X35" si="15">S35*($G35-$H35)-SUM(V35:W35)</f>
        <v>0</v>
      </c>
      <c r="Y35" s="63">
        <f t="shared" ref="Y35" si="16">T35*($G35-$H35)-SUM(V35:X35)</f>
        <v>0</v>
      </c>
      <c r="Z35" s="63">
        <f t="shared" si="8"/>
        <v>0</v>
      </c>
      <c r="AA35" s="131"/>
    </row>
    <row r="36" spans="1:27" s="115" customFormat="1" ht="21" customHeight="1" x14ac:dyDescent="0.25">
      <c r="A36" s="134"/>
      <c r="B36" s="8">
        <v>10</v>
      </c>
      <c r="C36" s="312" t="s">
        <v>201</v>
      </c>
      <c r="D36" s="225">
        <v>1</v>
      </c>
      <c r="E36" s="12"/>
      <c r="F36" s="12"/>
      <c r="G36" s="1">
        <v>73002.916388569414</v>
      </c>
      <c r="H36" s="313">
        <v>0</v>
      </c>
      <c r="I36" s="12">
        <v>0</v>
      </c>
      <c r="J36" s="313">
        <f t="shared" si="0"/>
        <v>73002.916388569414</v>
      </c>
      <c r="K36" s="131"/>
      <c r="L36" s="66">
        <v>40</v>
      </c>
      <c r="M36" s="8">
        <f t="shared" si="1"/>
        <v>480</v>
      </c>
      <c r="N36" s="66">
        <v>100</v>
      </c>
      <c r="O36" s="66">
        <v>0</v>
      </c>
      <c r="P36" s="8">
        <f t="shared" si="2"/>
        <v>118</v>
      </c>
      <c r="Q36" s="67">
        <f t="shared" si="3"/>
        <v>0</v>
      </c>
      <c r="R36" s="67">
        <f t="shared" si="3"/>
        <v>0</v>
      </c>
      <c r="S36" s="67">
        <f t="shared" si="3"/>
        <v>0</v>
      </c>
      <c r="T36" s="67">
        <f t="shared" si="3"/>
        <v>0</v>
      </c>
      <c r="U36" s="67">
        <f t="shared" si="3"/>
        <v>0</v>
      </c>
      <c r="V36" s="63">
        <f t="shared" si="4"/>
        <v>0</v>
      </c>
      <c r="W36" s="63">
        <f t="shared" si="5"/>
        <v>0</v>
      </c>
      <c r="X36" s="63">
        <f t="shared" si="9"/>
        <v>0</v>
      </c>
      <c r="Y36" s="63">
        <f t="shared" si="10"/>
        <v>0</v>
      </c>
      <c r="Z36" s="63">
        <f t="shared" si="8"/>
        <v>0</v>
      </c>
      <c r="AA36" s="131"/>
    </row>
    <row r="37" spans="1:27" s="143" customFormat="1" ht="21" customHeight="1" x14ac:dyDescent="0.25">
      <c r="A37" s="221"/>
      <c r="B37" s="8">
        <v>11</v>
      </c>
      <c r="C37" s="312" t="s">
        <v>209</v>
      </c>
      <c r="D37" s="225">
        <v>4</v>
      </c>
      <c r="E37" s="105"/>
      <c r="F37" s="105"/>
      <c r="G37" s="1">
        <v>0</v>
      </c>
      <c r="H37" s="313">
        <v>0</v>
      </c>
      <c r="I37" s="12">
        <v>0</v>
      </c>
      <c r="J37" s="313">
        <f t="shared" si="0"/>
        <v>0</v>
      </c>
      <c r="K37" s="142"/>
      <c r="L37" s="66">
        <v>30</v>
      </c>
      <c r="M37" s="8">
        <f t="shared" si="1"/>
        <v>360</v>
      </c>
      <c r="N37" s="66">
        <v>120</v>
      </c>
      <c r="O37" s="66">
        <v>0</v>
      </c>
      <c r="P37" s="8">
        <f t="shared" si="2"/>
        <v>138</v>
      </c>
      <c r="Q37" s="67">
        <f t="shared" si="3"/>
        <v>0</v>
      </c>
      <c r="R37" s="67">
        <f t="shared" si="3"/>
        <v>0</v>
      </c>
      <c r="S37" s="67">
        <f t="shared" si="3"/>
        <v>0</v>
      </c>
      <c r="T37" s="67">
        <f t="shared" si="3"/>
        <v>0</v>
      </c>
      <c r="U37" s="67">
        <f t="shared" si="3"/>
        <v>0</v>
      </c>
      <c r="V37" s="63">
        <f t="shared" si="4"/>
        <v>0</v>
      </c>
      <c r="W37" s="63">
        <f t="shared" si="5"/>
        <v>0</v>
      </c>
      <c r="X37" s="63">
        <f t="shared" si="9"/>
        <v>0</v>
      </c>
      <c r="Y37" s="63">
        <f t="shared" si="10"/>
        <v>0</v>
      </c>
      <c r="Z37" s="63">
        <f t="shared" si="8"/>
        <v>0</v>
      </c>
      <c r="AA37" s="142"/>
    </row>
    <row r="38" spans="1:27" s="130" customFormat="1" ht="21" customHeight="1" x14ac:dyDescent="0.25">
      <c r="A38" s="134"/>
      <c r="B38" s="8">
        <v>12</v>
      </c>
      <c r="C38" s="312" t="s">
        <v>202</v>
      </c>
      <c r="D38" s="225">
        <v>5</v>
      </c>
      <c r="E38" s="12"/>
      <c r="F38" s="12"/>
      <c r="G38" s="1">
        <v>0</v>
      </c>
      <c r="H38" s="313">
        <v>0</v>
      </c>
      <c r="I38" s="12">
        <v>0</v>
      </c>
      <c r="J38" s="313">
        <f t="shared" si="0"/>
        <v>0</v>
      </c>
      <c r="K38" s="129"/>
      <c r="L38" s="66">
        <v>30</v>
      </c>
      <c r="M38" s="8">
        <f t="shared" si="1"/>
        <v>360</v>
      </c>
      <c r="N38" s="66">
        <v>120</v>
      </c>
      <c r="O38" s="66">
        <v>0</v>
      </c>
      <c r="P38" s="8">
        <f t="shared" si="2"/>
        <v>138</v>
      </c>
      <c r="Q38" s="67">
        <f t="shared" si="3"/>
        <v>0</v>
      </c>
      <c r="R38" s="67">
        <f t="shared" si="3"/>
        <v>0</v>
      </c>
      <c r="S38" s="67">
        <f t="shared" si="3"/>
        <v>0</v>
      </c>
      <c r="T38" s="67">
        <f t="shared" si="3"/>
        <v>0</v>
      </c>
      <c r="U38" s="67">
        <f t="shared" si="3"/>
        <v>0</v>
      </c>
      <c r="V38" s="63">
        <f t="shared" si="4"/>
        <v>0</v>
      </c>
      <c r="W38" s="63">
        <f t="shared" si="5"/>
        <v>0</v>
      </c>
      <c r="X38" s="63">
        <f t="shared" si="9"/>
        <v>0</v>
      </c>
      <c r="Y38" s="63">
        <f t="shared" si="10"/>
        <v>0</v>
      </c>
      <c r="Z38" s="63">
        <f t="shared" si="8"/>
        <v>0</v>
      </c>
      <c r="AA38" s="129"/>
    </row>
    <row r="39" spans="1:27" s="115" customFormat="1" ht="21" customHeight="1" x14ac:dyDescent="0.25">
      <c r="A39" s="134"/>
      <c r="B39" s="8">
        <v>13</v>
      </c>
      <c r="C39" s="314" t="s">
        <v>104</v>
      </c>
      <c r="D39" s="225">
        <v>3</v>
      </c>
      <c r="E39" s="12"/>
      <c r="F39" s="12"/>
      <c r="G39" s="1">
        <v>0</v>
      </c>
      <c r="H39" s="313">
        <v>0</v>
      </c>
      <c r="I39" s="12">
        <v>0</v>
      </c>
      <c r="J39" s="313">
        <f t="shared" si="0"/>
        <v>0</v>
      </c>
      <c r="K39" s="131"/>
      <c r="L39" s="66">
        <v>20</v>
      </c>
      <c r="M39" s="8">
        <f t="shared" si="1"/>
        <v>240</v>
      </c>
      <c r="N39" s="66">
        <v>24</v>
      </c>
      <c r="O39" s="66">
        <v>12</v>
      </c>
      <c r="P39" s="8">
        <f t="shared" si="2"/>
        <v>54</v>
      </c>
      <c r="Q39" s="67">
        <f t="shared" si="3"/>
        <v>0</v>
      </c>
      <c r="R39" s="67">
        <f t="shared" si="3"/>
        <v>0</v>
      </c>
      <c r="S39" s="67">
        <f t="shared" si="3"/>
        <v>0</v>
      </c>
      <c r="T39" s="67">
        <f t="shared" si="3"/>
        <v>0</v>
      </c>
      <c r="U39" s="67">
        <f t="shared" si="3"/>
        <v>0</v>
      </c>
      <c r="V39" s="63">
        <f t="shared" si="4"/>
        <v>0</v>
      </c>
      <c r="W39" s="63">
        <f t="shared" si="5"/>
        <v>0</v>
      </c>
      <c r="X39" s="63">
        <f t="shared" ref="X39:X92" si="17">S39*($G39-$H39)-SUM(V39:W39)</f>
        <v>0</v>
      </c>
      <c r="Y39" s="63">
        <f t="shared" ref="Y39:Y92" si="18">T39*($G39-$H39)-SUM(V39:X39)</f>
        <v>0</v>
      </c>
      <c r="Z39" s="63">
        <f t="shared" si="8"/>
        <v>0</v>
      </c>
      <c r="AA39" s="131"/>
    </row>
    <row r="40" spans="1:27" s="115" customFormat="1" ht="21" customHeight="1" x14ac:dyDescent="0.25">
      <c r="A40" s="134"/>
      <c r="B40" s="8">
        <v>14</v>
      </c>
      <c r="C40" s="314" t="s">
        <v>210</v>
      </c>
      <c r="D40" s="225">
        <v>4</v>
      </c>
      <c r="E40" s="12"/>
      <c r="F40" s="12"/>
      <c r="G40" s="1">
        <v>3000</v>
      </c>
      <c r="H40" s="313">
        <v>0</v>
      </c>
      <c r="I40" s="12">
        <v>0</v>
      </c>
      <c r="J40" s="313">
        <f t="shared" si="0"/>
        <v>0</v>
      </c>
      <c r="K40" s="131"/>
      <c r="L40" s="66">
        <v>10</v>
      </c>
      <c r="M40" s="8">
        <f t="shared" si="1"/>
        <v>120</v>
      </c>
      <c r="N40" s="66">
        <v>60</v>
      </c>
      <c r="O40" s="66">
        <v>12</v>
      </c>
      <c r="P40" s="8">
        <f t="shared" si="2"/>
        <v>90</v>
      </c>
      <c r="Q40" s="67">
        <f t="shared" ref="Q40:U60" si="19">IFERROR(IF(AND((Q$193-$P40)/$M40&gt;0,(Q$193-$P40)/$M40&lt;1),(Q$193-$P40)/$M40,IF((Q$193-$P40)/$M40&gt;0,1,0)),0)</f>
        <v>0</v>
      </c>
      <c r="R40" s="67">
        <f t="shared" si="19"/>
        <v>0</v>
      </c>
      <c r="S40" s="67">
        <f t="shared" si="19"/>
        <v>0</v>
      </c>
      <c r="T40" s="67">
        <f t="shared" si="19"/>
        <v>0</v>
      </c>
      <c r="U40" s="67">
        <f t="shared" si="19"/>
        <v>0</v>
      </c>
      <c r="V40" s="63">
        <f t="shared" si="4"/>
        <v>0</v>
      </c>
      <c r="W40" s="63">
        <f t="shared" si="5"/>
        <v>0</v>
      </c>
      <c r="X40" s="63">
        <f t="shared" si="17"/>
        <v>0</v>
      </c>
      <c r="Y40" s="63">
        <f t="shared" si="18"/>
        <v>0</v>
      </c>
      <c r="Z40" s="63">
        <f t="shared" si="8"/>
        <v>0</v>
      </c>
      <c r="AA40" s="131"/>
    </row>
    <row r="41" spans="1:27" s="115" customFormat="1" ht="21" customHeight="1" x14ac:dyDescent="0.25">
      <c r="A41" s="134"/>
      <c r="B41" s="8"/>
      <c r="C41" s="312"/>
      <c r="D41" s="12"/>
      <c r="E41" s="12"/>
      <c r="F41" s="12"/>
      <c r="G41" s="1"/>
      <c r="H41" s="226"/>
      <c r="I41" s="12"/>
      <c r="J41" s="313">
        <f t="shared" si="0"/>
        <v>0</v>
      </c>
      <c r="K41" s="131"/>
      <c r="L41" s="66"/>
      <c r="M41" s="8">
        <f t="shared" si="1"/>
        <v>0</v>
      </c>
      <c r="N41" s="66"/>
      <c r="O41" s="66"/>
      <c r="P41" s="8">
        <f t="shared" si="2"/>
        <v>18</v>
      </c>
      <c r="Q41" s="67">
        <f t="shared" si="19"/>
        <v>0</v>
      </c>
      <c r="R41" s="67">
        <f t="shared" si="19"/>
        <v>0</v>
      </c>
      <c r="S41" s="67">
        <f t="shared" si="19"/>
        <v>0</v>
      </c>
      <c r="T41" s="67">
        <f t="shared" si="19"/>
        <v>0</v>
      </c>
      <c r="U41" s="67">
        <f t="shared" si="19"/>
        <v>0</v>
      </c>
      <c r="V41" s="63">
        <f t="shared" si="4"/>
        <v>0</v>
      </c>
      <c r="W41" s="63">
        <f t="shared" si="5"/>
        <v>0</v>
      </c>
      <c r="X41" s="63">
        <f t="shared" ref="X41" si="20">S41*($G41-$H41)-SUM(V41:W41)</f>
        <v>0</v>
      </c>
      <c r="Y41" s="63">
        <f t="shared" ref="Y41" si="21">T41*($G41-$H41)-SUM(V41:X41)</f>
        <v>0</v>
      </c>
      <c r="Z41" s="63">
        <f t="shared" si="8"/>
        <v>0</v>
      </c>
      <c r="AA41" s="131"/>
    </row>
    <row r="42" spans="1:27" s="115" customFormat="1" ht="21" customHeight="1" x14ac:dyDescent="0.25">
      <c r="A42" s="134"/>
      <c r="B42" s="8"/>
      <c r="C42" s="312"/>
      <c r="D42"/>
      <c r="E42" s="12"/>
      <c r="F42" s="12"/>
      <c r="G42" s="1"/>
      <c r="H42" s="12"/>
      <c r="I42" s="12"/>
      <c r="J42" s="313">
        <f t="shared" si="0"/>
        <v>0</v>
      </c>
      <c r="K42" s="131"/>
      <c r="L42" s="66"/>
      <c r="M42" s="8">
        <f t="shared" si="1"/>
        <v>0</v>
      </c>
      <c r="N42" s="66"/>
      <c r="O42" s="66"/>
      <c r="P42" s="8">
        <f t="shared" si="2"/>
        <v>18</v>
      </c>
      <c r="Q42" s="67">
        <f t="shared" si="19"/>
        <v>0</v>
      </c>
      <c r="R42" s="67">
        <f t="shared" si="19"/>
        <v>0</v>
      </c>
      <c r="S42" s="67">
        <f t="shared" si="19"/>
        <v>0</v>
      </c>
      <c r="T42" s="67">
        <f t="shared" si="19"/>
        <v>0</v>
      </c>
      <c r="U42" s="67">
        <f t="shared" si="19"/>
        <v>0</v>
      </c>
      <c r="V42" s="63">
        <f t="shared" si="4"/>
        <v>0</v>
      </c>
      <c r="W42" s="63">
        <f t="shared" si="5"/>
        <v>0</v>
      </c>
      <c r="X42" s="63">
        <f t="shared" si="17"/>
        <v>0</v>
      </c>
      <c r="Y42" s="63">
        <f t="shared" si="18"/>
        <v>0</v>
      </c>
      <c r="Z42" s="63">
        <f t="shared" si="8"/>
        <v>0</v>
      </c>
      <c r="AA42" s="131"/>
    </row>
    <row r="43" spans="1:27" s="115" customFormat="1" ht="21" customHeight="1" x14ac:dyDescent="0.25">
      <c r="A43" s="134"/>
      <c r="B43" s="8"/>
      <c r="C43" s="312"/>
      <c r="D43"/>
      <c r="E43" s="12"/>
      <c r="F43" s="12"/>
      <c r="G43" s="1"/>
      <c r="H43" s="226"/>
      <c r="I43" s="12"/>
      <c r="J43" s="313">
        <f t="shared" si="0"/>
        <v>0</v>
      </c>
      <c r="K43" s="131"/>
      <c r="L43" s="66"/>
      <c r="M43" s="8">
        <f t="shared" si="1"/>
        <v>0</v>
      </c>
      <c r="N43" s="66"/>
      <c r="O43" s="66"/>
      <c r="P43" s="8">
        <f t="shared" si="2"/>
        <v>18</v>
      </c>
      <c r="Q43" s="67">
        <f t="shared" si="19"/>
        <v>0</v>
      </c>
      <c r="R43" s="67">
        <f t="shared" si="19"/>
        <v>0</v>
      </c>
      <c r="S43" s="67">
        <f t="shared" si="19"/>
        <v>0</v>
      </c>
      <c r="T43" s="67">
        <f t="shared" si="19"/>
        <v>0</v>
      </c>
      <c r="U43" s="67">
        <f t="shared" si="19"/>
        <v>0</v>
      </c>
      <c r="V43" s="63">
        <f t="shared" si="4"/>
        <v>0</v>
      </c>
      <c r="W43" s="63">
        <f t="shared" si="5"/>
        <v>0</v>
      </c>
      <c r="X43" s="63">
        <f t="shared" si="17"/>
        <v>0</v>
      </c>
      <c r="Y43" s="63">
        <f t="shared" si="18"/>
        <v>0</v>
      </c>
      <c r="Z43" s="63">
        <f t="shared" si="8"/>
        <v>0</v>
      </c>
      <c r="AA43" s="131"/>
    </row>
    <row r="44" spans="1:27" s="130" customFormat="1" ht="21" customHeight="1" x14ac:dyDescent="0.25">
      <c r="A44" s="134"/>
      <c r="B44" s="8"/>
      <c r="C44" s="312"/>
      <c r="D44"/>
      <c r="E44" s="12"/>
      <c r="F44" s="12"/>
      <c r="G44" s="1"/>
      <c r="H44" s="12"/>
      <c r="I44" s="12"/>
      <c r="J44" s="313">
        <f t="shared" si="0"/>
        <v>0</v>
      </c>
      <c r="K44" s="129"/>
      <c r="L44" s="66"/>
      <c r="M44" s="8">
        <f t="shared" si="1"/>
        <v>0</v>
      </c>
      <c r="N44" s="66"/>
      <c r="O44" s="66"/>
      <c r="P44" s="8">
        <f t="shared" si="2"/>
        <v>18</v>
      </c>
      <c r="Q44" s="67">
        <f t="shared" si="19"/>
        <v>0</v>
      </c>
      <c r="R44" s="67">
        <f t="shared" si="19"/>
        <v>0</v>
      </c>
      <c r="S44" s="67">
        <f t="shared" si="19"/>
        <v>0</v>
      </c>
      <c r="T44" s="67">
        <f t="shared" si="19"/>
        <v>0</v>
      </c>
      <c r="U44" s="67">
        <f t="shared" si="19"/>
        <v>0</v>
      </c>
      <c r="V44" s="63">
        <f t="shared" si="4"/>
        <v>0</v>
      </c>
      <c r="W44" s="63">
        <f t="shared" si="5"/>
        <v>0</v>
      </c>
      <c r="X44" s="63">
        <f t="shared" si="17"/>
        <v>0</v>
      </c>
      <c r="Y44" s="63">
        <f t="shared" si="18"/>
        <v>0</v>
      </c>
      <c r="Z44" s="63">
        <f t="shared" si="8"/>
        <v>0</v>
      </c>
      <c r="AA44" s="129"/>
    </row>
    <row r="45" spans="1:27" s="143" customFormat="1" ht="21" customHeight="1" x14ac:dyDescent="0.25">
      <c r="A45" s="221"/>
      <c r="B45" s="8"/>
      <c r="C45" s="312"/>
      <c r="D45"/>
      <c r="E45" s="105"/>
      <c r="F45" s="105"/>
      <c r="G45" s="1"/>
      <c r="H45" s="105"/>
      <c r="I45" s="105"/>
      <c r="J45" s="313">
        <f t="shared" si="0"/>
        <v>0</v>
      </c>
      <c r="K45" s="142"/>
      <c r="L45" s="66"/>
      <c r="M45" s="8">
        <f t="shared" si="1"/>
        <v>0</v>
      </c>
      <c r="N45" s="66"/>
      <c r="O45" s="66"/>
      <c r="P45" s="8">
        <f t="shared" si="2"/>
        <v>18</v>
      </c>
      <c r="Q45" s="67">
        <f t="shared" si="19"/>
        <v>0</v>
      </c>
      <c r="R45" s="67">
        <f t="shared" si="19"/>
        <v>0</v>
      </c>
      <c r="S45" s="67">
        <f t="shared" si="19"/>
        <v>0</v>
      </c>
      <c r="T45" s="67">
        <f t="shared" si="19"/>
        <v>0</v>
      </c>
      <c r="U45" s="67">
        <f t="shared" si="19"/>
        <v>0</v>
      </c>
      <c r="V45" s="63">
        <f t="shared" si="4"/>
        <v>0</v>
      </c>
      <c r="W45" s="63">
        <f t="shared" si="5"/>
        <v>0</v>
      </c>
      <c r="X45" s="63">
        <f t="shared" si="17"/>
        <v>0</v>
      </c>
      <c r="Y45" s="63">
        <f t="shared" si="18"/>
        <v>0</v>
      </c>
      <c r="Z45" s="63">
        <f t="shared" si="8"/>
        <v>0</v>
      </c>
      <c r="AA45" s="142"/>
    </row>
    <row r="46" spans="1:27" s="115" customFormat="1" ht="21" customHeight="1" x14ac:dyDescent="0.25">
      <c r="A46" s="134"/>
      <c r="B46" s="8"/>
      <c r="C46" s="312"/>
      <c r="D46"/>
      <c r="E46" s="12"/>
      <c r="F46" s="12"/>
      <c r="G46" s="1"/>
      <c r="H46" s="226"/>
      <c r="I46" s="12"/>
      <c r="J46" s="313">
        <f t="shared" si="0"/>
        <v>0</v>
      </c>
      <c r="K46" s="131"/>
      <c r="L46" s="66"/>
      <c r="M46" s="8">
        <f t="shared" si="1"/>
        <v>0</v>
      </c>
      <c r="N46" s="66"/>
      <c r="O46" s="66"/>
      <c r="P46" s="8">
        <f t="shared" si="2"/>
        <v>18</v>
      </c>
      <c r="Q46" s="67">
        <f t="shared" si="19"/>
        <v>0</v>
      </c>
      <c r="R46" s="67">
        <f t="shared" si="19"/>
        <v>0</v>
      </c>
      <c r="S46" s="67">
        <f t="shared" si="19"/>
        <v>0</v>
      </c>
      <c r="T46" s="67">
        <f t="shared" si="19"/>
        <v>0</v>
      </c>
      <c r="U46" s="67">
        <f t="shared" si="19"/>
        <v>0</v>
      </c>
      <c r="V46" s="63">
        <f t="shared" si="4"/>
        <v>0</v>
      </c>
      <c r="W46" s="63">
        <f t="shared" si="5"/>
        <v>0</v>
      </c>
      <c r="X46" s="63">
        <f t="shared" si="17"/>
        <v>0</v>
      </c>
      <c r="Y46" s="63">
        <f t="shared" si="18"/>
        <v>0</v>
      </c>
      <c r="Z46" s="63">
        <f t="shared" si="8"/>
        <v>0</v>
      </c>
      <c r="AA46" s="131"/>
    </row>
    <row r="47" spans="1:27" s="130" customFormat="1" ht="21" customHeight="1" x14ac:dyDescent="0.25">
      <c r="A47" s="134"/>
      <c r="B47" s="8"/>
      <c r="C47" s="312"/>
      <c r="D47"/>
      <c r="E47" s="12"/>
      <c r="F47" s="12"/>
      <c r="G47" s="1"/>
      <c r="H47" s="226"/>
      <c r="I47" s="12"/>
      <c r="J47" s="313">
        <f t="shared" si="0"/>
        <v>0</v>
      </c>
      <c r="K47" s="129"/>
      <c r="L47" s="66"/>
      <c r="M47" s="8">
        <f t="shared" si="1"/>
        <v>0</v>
      </c>
      <c r="N47" s="66"/>
      <c r="O47" s="66"/>
      <c r="P47" s="8">
        <f t="shared" si="2"/>
        <v>18</v>
      </c>
      <c r="Q47" s="67">
        <f t="shared" si="19"/>
        <v>0</v>
      </c>
      <c r="R47" s="67">
        <f t="shared" si="19"/>
        <v>0</v>
      </c>
      <c r="S47" s="67">
        <f t="shared" si="19"/>
        <v>0</v>
      </c>
      <c r="T47" s="67">
        <f t="shared" si="19"/>
        <v>0</v>
      </c>
      <c r="U47" s="67">
        <f t="shared" si="19"/>
        <v>0</v>
      </c>
      <c r="V47" s="63">
        <f t="shared" si="4"/>
        <v>0</v>
      </c>
      <c r="W47" s="63">
        <f t="shared" si="5"/>
        <v>0</v>
      </c>
      <c r="X47" s="63">
        <f t="shared" si="17"/>
        <v>0</v>
      </c>
      <c r="Y47" s="63">
        <f t="shared" si="18"/>
        <v>0</v>
      </c>
      <c r="Z47" s="63">
        <f t="shared" si="8"/>
        <v>0</v>
      </c>
      <c r="AA47" s="129"/>
    </row>
    <row r="48" spans="1:27" s="143" customFormat="1" ht="21" customHeight="1" x14ac:dyDescent="0.25">
      <c r="A48" s="221"/>
      <c r="B48" s="8"/>
      <c r="C48" s="312"/>
      <c r="D48"/>
      <c r="E48" s="105"/>
      <c r="F48" s="105"/>
      <c r="G48" s="1"/>
      <c r="H48" s="105"/>
      <c r="I48" s="105"/>
      <c r="J48" s="313">
        <f t="shared" si="0"/>
        <v>0</v>
      </c>
      <c r="K48" s="142"/>
      <c r="L48" s="66"/>
      <c r="M48" s="8">
        <f t="shared" si="1"/>
        <v>0</v>
      </c>
      <c r="N48" s="66"/>
      <c r="O48" s="66"/>
      <c r="P48" s="8">
        <f t="shared" si="2"/>
        <v>18</v>
      </c>
      <c r="Q48" s="67">
        <f t="shared" si="19"/>
        <v>0</v>
      </c>
      <c r="R48" s="67">
        <f t="shared" si="19"/>
        <v>0</v>
      </c>
      <c r="S48" s="67">
        <f t="shared" si="19"/>
        <v>0</v>
      </c>
      <c r="T48" s="67">
        <f t="shared" si="19"/>
        <v>0</v>
      </c>
      <c r="U48" s="67">
        <f t="shared" si="19"/>
        <v>0</v>
      </c>
      <c r="V48" s="63">
        <f t="shared" si="4"/>
        <v>0</v>
      </c>
      <c r="W48" s="63">
        <f t="shared" si="5"/>
        <v>0</v>
      </c>
      <c r="X48" s="63">
        <f t="shared" si="17"/>
        <v>0</v>
      </c>
      <c r="Y48" s="63">
        <f t="shared" si="18"/>
        <v>0</v>
      </c>
      <c r="Z48" s="63">
        <f t="shared" si="8"/>
        <v>0</v>
      </c>
      <c r="AA48" s="142"/>
    </row>
    <row r="49" spans="1:27" s="130" customFormat="1" ht="21" customHeight="1" x14ac:dyDescent="0.25">
      <c r="A49" s="134"/>
      <c r="B49" s="8"/>
      <c r="C49" s="312"/>
      <c r="D49"/>
      <c r="E49" s="12"/>
      <c r="F49" s="12"/>
      <c r="G49" s="1"/>
      <c r="H49" s="226"/>
      <c r="I49" s="12"/>
      <c r="J49" s="313">
        <f t="shared" si="0"/>
        <v>0</v>
      </c>
      <c r="K49" s="129"/>
      <c r="L49" s="66"/>
      <c r="M49" s="8">
        <f t="shared" si="1"/>
        <v>0</v>
      </c>
      <c r="N49" s="66"/>
      <c r="O49" s="66"/>
      <c r="P49" s="8">
        <f t="shared" si="2"/>
        <v>18</v>
      </c>
      <c r="Q49" s="67">
        <f t="shared" si="19"/>
        <v>0</v>
      </c>
      <c r="R49" s="67">
        <f t="shared" si="19"/>
        <v>0</v>
      </c>
      <c r="S49" s="67">
        <f t="shared" si="19"/>
        <v>0</v>
      </c>
      <c r="T49" s="67">
        <f t="shared" si="19"/>
        <v>0</v>
      </c>
      <c r="U49" s="67">
        <f t="shared" si="19"/>
        <v>0</v>
      </c>
      <c r="V49" s="63">
        <f t="shared" si="4"/>
        <v>0</v>
      </c>
      <c r="W49" s="63">
        <f t="shared" si="5"/>
        <v>0</v>
      </c>
      <c r="X49" s="63">
        <f t="shared" si="17"/>
        <v>0</v>
      </c>
      <c r="Y49" s="63">
        <f t="shared" si="18"/>
        <v>0</v>
      </c>
      <c r="Z49" s="63">
        <f t="shared" si="8"/>
        <v>0</v>
      </c>
      <c r="AA49" s="129"/>
    </row>
    <row r="50" spans="1:27" s="130" customFormat="1" ht="21" customHeight="1" x14ac:dyDescent="0.25">
      <c r="A50" s="134"/>
      <c r="B50" s="12"/>
      <c r="C50" s="308"/>
      <c r="D50" s="12"/>
      <c r="E50" s="12"/>
      <c r="F50" s="12"/>
      <c r="G50" s="226"/>
      <c r="H50" s="226"/>
      <c r="I50" s="12"/>
      <c r="J50" s="313">
        <f t="shared" si="0"/>
        <v>0</v>
      </c>
      <c r="K50" s="129"/>
      <c r="L50" s="66"/>
      <c r="M50" s="8">
        <f t="shared" si="1"/>
        <v>0</v>
      </c>
      <c r="N50" s="66"/>
      <c r="O50" s="66"/>
      <c r="P50" s="8">
        <f t="shared" si="2"/>
        <v>18</v>
      </c>
      <c r="Q50" s="67">
        <f t="shared" si="19"/>
        <v>0</v>
      </c>
      <c r="R50" s="67">
        <f t="shared" si="19"/>
        <v>0</v>
      </c>
      <c r="S50" s="67">
        <f t="shared" si="19"/>
        <v>0</v>
      </c>
      <c r="T50" s="67">
        <f t="shared" si="19"/>
        <v>0</v>
      </c>
      <c r="U50" s="67">
        <f t="shared" si="19"/>
        <v>0</v>
      </c>
      <c r="V50" s="63">
        <f t="shared" si="4"/>
        <v>0</v>
      </c>
      <c r="W50" s="63">
        <f t="shared" si="5"/>
        <v>0</v>
      </c>
      <c r="X50" s="63">
        <f t="shared" si="17"/>
        <v>0</v>
      </c>
      <c r="Y50" s="63">
        <f t="shared" si="18"/>
        <v>0</v>
      </c>
      <c r="Z50" s="63">
        <f t="shared" si="8"/>
        <v>0</v>
      </c>
      <c r="AA50" s="129"/>
    </row>
    <row r="51" spans="1:27" s="130" customFormat="1" ht="21" customHeight="1" x14ac:dyDescent="0.25">
      <c r="A51" s="134"/>
      <c r="B51" s="12"/>
      <c r="C51" s="308"/>
      <c r="D51" s="12"/>
      <c r="E51" s="12"/>
      <c r="F51" s="12"/>
      <c r="G51" s="226"/>
      <c r="H51" s="226"/>
      <c r="I51" s="12"/>
      <c r="J51" s="313">
        <f t="shared" si="0"/>
        <v>0</v>
      </c>
      <c r="K51" s="129"/>
      <c r="L51" s="66"/>
      <c r="M51" s="8">
        <f t="shared" si="1"/>
        <v>0</v>
      </c>
      <c r="N51" s="66"/>
      <c r="O51" s="66"/>
      <c r="P51" s="8">
        <f t="shared" si="2"/>
        <v>18</v>
      </c>
      <c r="Q51" s="67">
        <f t="shared" si="19"/>
        <v>0</v>
      </c>
      <c r="R51" s="67">
        <f t="shared" si="19"/>
        <v>0</v>
      </c>
      <c r="S51" s="67">
        <f t="shared" si="19"/>
        <v>0</v>
      </c>
      <c r="T51" s="67">
        <f t="shared" si="19"/>
        <v>0</v>
      </c>
      <c r="U51" s="67">
        <f t="shared" si="19"/>
        <v>0</v>
      </c>
      <c r="V51" s="63">
        <f t="shared" si="4"/>
        <v>0</v>
      </c>
      <c r="W51" s="63">
        <f t="shared" si="5"/>
        <v>0</v>
      </c>
      <c r="X51" s="63">
        <f t="shared" si="17"/>
        <v>0</v>
      </c>
      <c r="Y51" s="63">
        <f t="shared" si="18"/>
        <v>0</v>
      </c>
      <c r="Z51" s="63">
        <f t="shared" si="8"/>
        <v>0</v>
      </c>
      <c r="AA51" s="129"/>
    </row>
    <row r="52" spans="1:27" s="115" customFormat="1" ht="21" customHeight="1" x14ac:dyDescent="0.25">
      <c r="A52" s="134"/>
      <c r="B52" s="12"/>
      <c r="C52" s="308"/>
      <c r="D52" s="12"/>
      <c r="E52" s="12"/>
      <c r="F52" s="12"/>
      <c r="G52" s="226"/>
      <c r="H52" s="226"/>
      <c r="I52" s="12"/>
      <c r="J52" s="313">
        <f t="shared" si="0"/>
        <v>0</v>
      </c>
      <c r="K52" s="131"/>
      <c r="L52" s="66"/>
      <c r="M52" s="8">
        <f t="shared" si="1"/>
        <v>0</v>
      </c>
      <c r="N52" s="66"/>
      <c r="O52" s="66"/>
      <c r="P52" s="8">
        <f t="shared" si="2"/>
        <v>18</v>
      </c>
      <c r="Q52" s="67">
        <f t="shared" si="19"/>
        <v>0</v>
      </c>
      <c r="R52" s="67">
        <f t="shared" si="19"/>
        <v>0</v>
      </c>
      <c r="S52" s="67">
        <f t="shared" si="19"/>
        <v>0</v>
      </c>
      <c r="T52" s="67">
        <f t="shared" si="19"/>
        <v>0</v>
      </c>
      <c r="U52" s="67">
        <f t="shared" si="19"/>
        <v>0</v>
      </c>
      <c r="V52" s="63">
        <f t="shared" si="4"/>
        <v>0</v>
      </c>
      <c r="W52" s="63">
        <f t="shared" si="5"/>
        <v>0</v>
      </c>
      <c r="X52" s="63">
        <f t="shared" si="17"/>
        <v>0</v>
      </c>
      <c r="Y52" s="63">
        <f t="shared" si="18"/>
        <v>0</v>
      </c>
      <c r="Z52" s="63">
        <f t="shared" si="8"/>
        <v>0</v>
      </c>
      <c r="AA52" s="131"/>
    </row>
    <row r="53" spans="1:27" s="115" customFormat="1" ht="21" customHeight="1" x14ac:dyDescent="0.25">
      <c r="A53" s="134"/>
      <c r="B53" s="12"/>
      <c r="C53" s="308"/>
      <c r="D53" s="12"/>
      <c r="E53" s="12"/>
      <c r="F53" s="12"/>
      <c r="G53" s="226"/>
      <c r="H53" s="226"/>
      <c r="I53" s="12"/>
      <c r="J53" s="313">
        <f t="shared" si="0"/>
        <v>0</v>
      </c>
      <c r="K53" s="131"/>
      <c r="L53" s="66"/>
      <c r="M53" s="8">
        <f t="shared" si="1"/>
        <v>0</v>
      </c>
      <c r="N53" s="66"/>
      <c r="O53" s="66"/>
      <c r="P53" s="8">
        <f t="shared" si="2"/>
        <v>18</v>
      </c>
      <c r="Q53" s="67">
        <f t="shared" si="19"/>
        <v>0</v>
      </c>
      <c r="R53" s="67">
        <f t="shared" si="19"/>
        <v>0</v>
      </c>
      <c r="S53" s="67">
        <f t="shared" si="19"/>
        <v>0</v>
      </c>
      <c r="T53" s="67">
        <f t="shared" si="19"/>
        <v>0</v>
      </c>
      <c r="U53" s="67">
        <f t="shared" si="19"/>
        <v>0</v>
      </c>
      <c r="V53" s="63">
        <f t="shared" si="4"/>
        <v>0</v>
      </c>
      <c r="W53" s="63">
        <f t="shared" si="5"/>
        <v>0</v>
      </c>
      <c r="X53" s="63">
        <f t="shared" si="17"/>
        <v>0</v>
      </c>
      <c r="Y53" s="63">
        <f t="shared" si="18"/>
        <v>0</v>
      </c>
      <c r="Z53" s="63">
        <f t="shared" si="8"/>
        <v>0</v>
      </c>
      <c r="AA53" s="131"/>
    </row>
    <row r="54" spans="1:27" s="115" customFormat="1" ht="21" customHeight="1" x14ac:dyDescent="0.25">
      <c r="A54" s="134"/>
      <c r="B54" s="12"/>
      <c r="C54" s="308"/>
      <c r="D54" s="12"/>
      <c r="E54" s="12"/>
      <c r="F54" s="12"/>
      <c r="G54" s="226"/>
      <c r="H54" s="226"/>
      <c r="I54" s="12"/>
      <c r="J54" s="313">
        <f t="shared" si="0"/>
        <v>0</v>
      </c>
      <c r="K54" s="131"/>
      <c r="L54" s="66"/>
      <c r="M54" s="8">
        <f t="shared" si="1"/>
        <v>0</v>
      </c>
      <c r="N54" s="66"/>
      <c r="O54" s="66"/>
      <c r="P54" s="8">
        <f t="shared" si="2"/>
        <v>18</v>
      </c>
      <c r="Q54" s="67">
        <f t="shared" si="19"/>
        <v>0</v>
      </c>
      <c r="R54" s="67">
        <f t="shared" si="19"/>
        <v>0</v>
      </c>
      <c r="S54" s="67">
        <f t="shared" si="19"/>
        <v>0</v>
      </c>
      <c r="T54" s="67">
        <f t="shared" si="19"/>
        <v>0</v>
      </c>
      <c r="U54" s="67">
        <f t="shared" si="19"/>
        <v>0</v>
      </c>
      <c r="V54" s="63">
        <f t="shared" si="4"/>
        <v>0</v>
      </c>
      <c r="W54" s="63">
        <f t="shared" si="5"/>
        <v>0</v>
      </c>
      <c r="X54" s="63">
        <f t="shared" si="17"/>
        <v>0</v>
      </c>
      <c r="Y54" s="63">
        <f t="shared" si="18"/>
        <v>0</v>
      </c>
      <c r="Z54" s="63">
        <f t="shared" si="8"/>
        <v>0</v>
      </c>
      <c r="AA54" s="131"/>
    </row>
    <row r="55" spans="1:27" s="115" customFormat="1" ht="21" customHeight="1" x14ac:dyDescent="0.25">
      <c r="A55" s="134"/>
      <c r="B55" s="12"/>
      <c r="C55" s="308"/>
      <c r="D55" s="12"/>
      <c r="E55" s="12"/>
      <c r="F55" s="12"/>
      <c r="G55" s="226"/>
      <c r="H55" s="226"/>
      <c r="I55" s="12"/>
      <c r="J55" s="313">
        <f t="shared" si="0"/>
        <v>0</v>
      </c>
      <c r="K55" s="131"/>
      <c r="L55" s="66"/>
      <c r="M55" s="8">
        <f t="shared" si="1"/>
        <v>0</v>
      </c>
      <c r="N55" s="66"/>
      <c r="O55" s="66"/>
      <c r="P55" s="8">
        <f t="shared" si="2"/>
        <v>18</v>
      </c>
      <c r="Q55" s="67">
        <f t="shared" si="19"/>
        <v>0</v>
      </c>
      <c r="R55" s="67">
        <f t="shared" si="19"/>
        <v>0</v>
      </c>
      <c r="S55" s="67">
        <f t="shared" si="19"/>
        <v>0</v>
      </c>
      <c r="T55" s="67">
        <f t="shared" si="19"/>
        <v>0</v>
      </c>
      <c r="U55" s="67">
        <f t="shared" si="19"/>
        <v>0</v>
      </c>
      <c r="V55" s="63">
        <f t="shared" si="4"/>
        <v>0</v>
      </c>
      <c r="W55" s="63">
        <f t="shared" si="5"/>
        <v>0</v>
      </c>
      <c r="X55" s="63">
        <f t="shared" si="17"/>
        <v>0</v>
      </c>
      <c r="Y55" s="63">
        <f t="shared" si="18"/>
        <v>0</v>
      </c>
      <c r="Z55" s="63">
        <f t="shared" si="8"/>
        <v>0</v>
      </c>
      <c r="AA55" s="131"/>
    </row>
    <row r="56" spans="1:27" s="115" customFormat="1" ht="21" customHeight="1" x14ac:dyDescent="0.25">
      <c r="A56" s="134"/>
      <c r="B56" s="12"/>
      <c r="C56" s="308"/>
      <c r="D56" s="226"/>
      <c r="E56" s="12"/>
      <c r="F56" s="12"/>
      <c r="G56" s="226"/>
      <c r="H56" s="226"/>
      <c r="I56" s="12"/>
      <c r="J56" s="313">
        <f t="shared" si="0"/>
        <v>0</v>
      </c>
      <c r="K56" s="131"/>
      <c r="L56" s="66"/>
      <c r="M56" s="8">
        <f t="shared" si="1"/>
        <v>0</v>
      </c>
      <c r="N56" s="66"/>
      <c r="O56" s="66"/>
      <c r="P56" s="8">
        <f t="shared" si="2"/>
        <v>18</v>
      </c>
      <c r="Q56" s="67">
        <f t="shared" si="19"/>
        <v>0</v>
      </c>
      <c r="R56" s="67">
        <f t="shared" si="19"/>
        <v>0</v>
      </c>
      <c r="S56" s="67">
        <f t="shared" si="19"/>
        <v>0</v>
      </c>
      <c r="T56" s="67">
        <f t="shared" si="19"/>
        <v>0</v>
      </c>
      <c r="U56" s="67">
        <f t="shared" si="19"/>
        <v>0</v>
      </c>
      <c r="V56" s="63">
        <f t="shared" si="4"/>
        <v>0</v>
      </c>
      <c r="W56" s="63">
        <f t="shared" si="5"/>
        <v>0</v>
      </c>
      <c r="X56" s="63">
        <f t="shared" si="17"/>
        <v>0</v>
      </c>
      <c r="Y56" s="63">
        <f t="shared" si="18"/>
        <v>0</v>
      </c>
      <c r="Z56" s="63">
        <f t="shared" si="8"/>
        <v>0</v>
      </c>
      <c r="AA56" s="131"/>
    </row>
    <row r="57" spans="1:27" s="115" customFormat="1" ht="21" customHeight="1" x14ac:dyDescent="0.25">
      <c r="A57" s="134"/>
      <c r="B57" s="12"/>
      <c r="C57" s="308"/>
      <c r="D57" s="12"/>
      <c r="E57" s="12"/>
      <c r="F57" s="12"/>
      <c r="G57" s="226"/>
      <c r="H57" s="226"/>
      <c r="I57" s="12"/>
      <c r="J57" s="313">
        <f t="shared" si="0"/>
        <v>0</v>
      </c>
      <c r="K57" s="131"/>
      <c r="L57" s="66"/>
      <c r="M57" s="8">
        <f t="shared" si="1"/>
        <v>0</v>
      </c>
      <c r="N57" s="66"/>
      <c r="O57" s="66"/>
      <c r="P57" s="8">
        <f t="shared" si="2"/>
        <v>18</v>
      </c>
      <c r="Q57" s="67">
        <f t="shared" si="19"/>
        <v>0</v>
      </c>
      <c r="R57" s="67">
        <f t="shared" si="19"/>
        <v>0</v>
      </c>
      <c r="S57" s="67">
        <f t="shared" si="19"/>
        <v>0</v>
      </c>
      <c r="T57" s="67">
        <f t="shared" si="19"/>
        <v>0</v>
      </c>
      <c r="U57" s="67">
        <f t="shared" si="19"/>
        <v>0</v>
      </c>
      <c r="V57" s="63">
        <f t="shared" si="4"/>
        <v>0</v>
      </c>
      <c r="W57" s="63">
        <f t="shared" si="5"/>
        <v>0</v>
      </c>
      <c r="X57" s="63">
        <f t="shared" si="17"/>
        <v>0</v>
      </c>
      <c r="Y57" s="63">
        <f t="shared" si="18"/>
        <v>0</v>
      </c>
      <c r="Z57" s="63">
        <f t="shared" si="8"/>
        <v>0</v>
      </c>
      <c r="AA57" s="131"/>
    </row>
    <row r="58" spans="1:27" s="115" customFormat="1" ht="21" customHeight="1" x14ac:dyDescent="0.25">
      <c r="A58" s="134"/>
      <c r="B58" s="12"/>
      <c r="C58" s="308"/>
      <c r="D58" s="12"/>
      <c r="E58" s="12"/>
      <c r="F58" s="12"/>
      <c r="G58" s="226"/>
      <c r="H58" s="226"/>
      <c r="I58" s="12"/>
      <c r="J58" s="313">
        <f t="shared" si="0"/>
        <v>0</v>
      </c>
      <c r="K58" s="131"/>
      <c r="L58" s="66"/>
      <c r="M58" s="8">
        <f t="shared" si="1"/>
        <v>0</v>
      </c>
      <c r="N58" s="66"/>
      <c r="O58" s="66"/>
      <c r="P58" s="8">
        <f t="shared" si="2"/>
        <v>18</v>
      </c>
      <c r="Q58" s="67">
        <f t="shared" si="19"/>
        <v>0</v>
      </c>
      <c r="R58" s="67">
        <f t="shared" si="19"/>
        <v>0</v>
      </c>
      <c r="S58" s="67">
        <f t="shared" si="19"/>
        <v>0</v>
      </c>
      <c r="T58" s="67">
        <f t="shared" si="19"/>
        <v>0</v>
      </c>
      <c r="U58" s="67">
        <f t="shared" si="19"/>
        <v>0</v>
      </c>
      <c r="V58" s="63">
        <f t="shared" si="4"/>
        <v>0</v>
      </c>
      <c r="W58" s="63">
        <f t="shared" si="5"/>
        <v>0</v>
      </c>
      <c r="X58" s="63">
        <f t="shared" si="17"/>
        <v>0</v>
      </c>
      <c r="Y58" s="63">
        <f t="shared" si="18"/>
        <v>0</v>
      </c>
      <c r="Z58" s="63">
        <f t="shared" si="8"/>
        <v>0</v>
      </c>
      <c r="AA58" s="131"/>
    </row>
    <row r="59" spans="1:27" s="115" customFormat="1" ht="21" customHeight="1" x14ac:dyDescent="0.25">
      <c r="A59" s="134"/>
      <c r="B59" s="12"/>
      <c r="C59" s="308"/>
      <c r="D59" s="12"/>
      <c r="E59" s="12"/>
      <c r="F59" s="12"/>
      <c r="G59" s="226"/>
      <c r="H59" s="226"/>
      <c r="I59" s="12"/>
      <c r="J59" s="313">
        <f t="shared" si="0"/>
        <v>0</v>
      </c>
      <c r="K59" s="131"/>
      <c r="L59" s="66"/>
      <c r="M59" s="8">
        <f t="shared" si="1"/>
        <v>0</v>
      </c>
      <c r="N59" s="66"/>
      <c r="O59" s="66"/>
      <c r="P59" s="8">
        <f t="shared" si="2"/>
        <v>18</v>
      </c>
      <c r="Q59" s="67">
        <f t="shared" si="19"/>
        <v>0</v>
      </c>
      <c r="R59" s="67">
        <f t="shared" si="19"/>
        <v>0</v>
      </c>
      <c r="S59" s="67">
        <f t="shared" si="19"/>
        <v>0</v>
      </c>
      <c r="T59" s="67">
        <f t="shared" si="19"/>
        <v>0</v>
      </c>
      <c r="U59" s="67">
        <f t="shared" si="19"/>
        <v>0</v>
      </c>
      <c r="V59" s="63">
        <f t="shared" si="4"/>
        <v>0</v>
      </c>
      <c r="W59" s="63">
        <f t="shared" si="5"/>
        <v>0</v>
      </c>
      <c r="X59" s="63">
        <f t="shared" si="17"/>
        <v>0</v>
      </c>
      <c r="Y59" s="63">
        <f t="shared" si="18"/>
        <v>0</v>
      </c>
      <c r="Z59" s="63">
        <f t="shared" si="8"/>
        <v>0</v>
      </c>
      <c r="AA59" s="131"/>
    </row>
    <row r="60" spans="1:27" s="115" customFormat="1" ht="21" customHeight="1" x14ac:dyDescent="0.25">
      <c r="A60" s="134"/>
      <c r="B60" s="12"/>
      <c r="C60" s="308"/>
      <c r="D60" s="12"/>
      <c r="E60" s="12"/>
      <c r="F60" s="12"/>
      <c r="G60" s="226"/>
      <c r="H60" s="226"/>
      <c r="I60" s="12"/>
      <c r="J60" s="313">
        <f t="shared" si="0"/>
        <v>0</v>
      </c>
      <c r="K60" s="131"/>
      <c r="L60" s="66"/>
      <c r="M60" s="8">
        <f t="shared" si="1"/>
        <v>0</v>
      </c>
      <c r="N60" s="66"/>
      <c r="O60" s="66"/>
      <c r="P60" s="8">
        <f t="shared" si="2"/>
        <v>18</v>
      </c>
      <c r="Q60" s="67">
        <f t="shared" si="19"/>
        <v>0</v>
      </c>
      <c r="R60" s="67">
        <f t="shared" si="19"/>
        <v>0</v>
      </c>
      <c r="S60" s="67">
        <f t="shared" si="19"/>
        <v>0</v>
      </c>
      <c r="T60" s="67">
        <f t="shared" si="19"/>
        <v>0</v>
      </c>
      <c r="U60" s="67">
        <f t="shared" si="19"/>
        <v>0</v>
      </c>
      <c r="V60" s="63">
        <f t="shared" si="4"/>
        <v>0</v>
      </c>
      <c r="W60" s="63">
        <f t="shared" si="5"/>
        <v>0</v>
      </c>
      <c r="X60" s="63">
        <f t="shared" si="17"/>
        <v>0</v>
      </c>
      <c r="Y60" s="63">
        <f t="shared" si="18"/>
        <v>0</v>
      </c>
      <c r="Z60" s="63">
        <f t="shared" si="8"/>
        <v>0</v>
      </c>
      <c r="AA60" s="131"/>
    </row>
    <row r="61" spans="1:27" s="115" customFormat="1" ht="21" customHeight="1" x14ac:dyDescent="0.25">
      <c r="A61" s="134"/>
      <c r="B61" s="12"/>
      <c r="C61" s="308"/>
      <c r="D61" s="12"/>
      <c r="E61" s="12"/>
      <c r="F61" s="12"/>
      <c r="G61" s="226"/>
      <c r="H61" s="226"/>
      <c r="I61" s="12"/>
      <c r="J61" s="313">
        <f t="shared" si="0"/>
        <v>0</v>
      </c>
      <c r="K61" s="131"/>
      <c r="L61" s="66"/>
      <c r="M61" s="8">
        <f t="shared" si="1"/>
        <v>0</v>
      </c>
      <c r="N61" s="66"/>
      <c r="O61" s="66"/>
      <c r="P61" s="8">
        <f t="shared" si="2"/>
        <v>18</v>
      </c>
      <c r="Q61" s="67">
        <f t="shared" ref="Q61:U92" si="22">IFERROR(IF(AND((Q$193-$P61)/$M61&gt;0,(Q$193-$P61)/$M61&lt;1),(Q$193-$P61)/$M61,IF((Q$193-$P61)/$M61&gt;0,1,0)),0)</f>
        <v>0</v>
      </c>
      <c r="R61" s="67">
        <f t="shared" si="22"/>
        <v>0</v>
      </c>
      <c r="S61" s="67">
        <f t="shared" si="22"/>
        <v>0</v>
      </c>
      <c r="T61" s="67">
        <f t="shared" si="22"/>
        <v>0</v>
      </c>
      <c r="U61" s="67">
        <f t="shared" si="22"/>
        <v>0</v>
      </c>
      <c r="V61" s="63">
        <f t="shared" si="4"/>
        <v>0</v>
      </c>
      <c r="W61" s="63">
        <f t="shared" si="5"/>
        <v>0</v>
      </c>
      <c r="X61" s="63">
        <f t="shared" si="17"/>
        <v>0</v>
      </c>
      <c r="Y61" s="63">
        <f t="shared" si="18"/>
        <v>0</v>
      </c>
      <c r="Z61" s="63">
        <f t="shared" si="8"/>
        <v>0</v>
      </c>
      <c r="AA61" s="131"/>
    </row>
    <row r="62" spans="1:27" s="115" customFormat="1" ht="21" customHeight="1" x14ac:dyDescent="0.25">
      <c r="A62" s="134"/>
      <c r="B62" s="12"/>
      <c r="C62" s="308"/>
      <c r="D62" s="12"/>
      <c r="E62" s="12"/>
      <c r="F62" s="12"/>
      <c r="G62" s="226"/>
      <c r="H62" s="226"/>
      <c r="I62" s="12"/>
      <c r="J62" s="313">
        <f t="shared" si="0"/>
        <v>0</v>
      </c>
      <c r="K62" s="131"/>
      <c r="L62" s="66"/>
      <c r="M62" s="8">
        <f t="shared" si="1"/>
        <v>0</v>
      </c>
      <c r="N62" s="66"/>
      <c r="O62" s="66"/>
      <c r="P62" s="8">
        <f t="shared" si="2"/>
        <v>18</v>
      </c>
      <c r="Q62" s="67">
        <f t="shared" si="22"/>
        <v>0</v>
      </c>
      <c r="R62" s="67">
        <f t="shared" si="22"/>
        <v>0</v>
      </c>
      <c r="S62" s="67">
        <f t="shared" si="22"/>
        <v>0</v>
      </c>
      <c r="T62" s="67">
        <f t="shared" si="22"/>
        <v>0</v>
      </c>
      <c r="U62" s="67">
        <f t="shared" si="22"/>
        <v>0</v>
      </c>
      <c r="V62" s="63">
        <f t="shared" si="4"/>
        <v>0</v>
      </c>
      <c r="W62" s="63">
        <f t="shared" si="5"/>
        <v>0</v>
      </c>
      <c r="X62" s="63">
        <f t="shared" si="17"/>
        <v>0</v>
      </c>
      <c r="Y62" s="63">
        <f t="shared" si="18"/>
        <v>0</v>
      </c>
      <c r="Z62" s="63">
        <f t="shared" si="8"/>
        <v>0</v>
      </c>
      <c r="AA62" s="131"/>
    </row>
    <row r="63" spans="1:27" s="115" customFormat="1" ht="21" customHeight="1" x14ac:dyDescent="0.25">
      <c r="A63" s="134"/>
      <c r="B63" s="12"/>
      <c r="C63" s="308"/>
      <c r="D63" s="12"/>
      <c r="E63" s="12"/>
      <c r="F63" s="12"/>
      <c r="G63" s="12"/>
      <c r="H63" s="226"/>
      <c r="I63" s="12"/>
      <c r="J63" s="313">
        <f t="shared" si="0"/>
        <v>0</v>
      </c>
      <c r="K63" s="131"/>
      <c r="L63" s="66"/>
      <c r="M63" s="8">
        <f t="shared" si="1"/>
        <v>0</v>
      </c>
      <c r="N63" s="66"/>
      <c r="O63" s="66"/>
      <c r="P63" s="8">
        <f t="shared" si="2"/>
        <v>18</v>
      </c>
      <c r="Q63" s="67">
        <f t="shared" si="22"/>
        <v>0</v>
      </c>
      <c r="R63" s="67">
        <f t="shared" si="22"/>
        <v>0</v>
      </c>
      <c r="S63" s="67">
        <f t="shared" si="22"/>
        <v>0</v>
      </c>
      <c r="T63" s="67">
        <f t="shared" si="22"/>
        <v>0</v>
      </c>
      <c r="U63" s="67">
        <f t="shared" si="22"/>
        <v>0</v>
      </c>
      <c r="V63" s="63">
        <f t="shared" si="4"/>
        <v>0</v>
      </c>
      <c r="W63" s="63">
        <f t="shared" si="5"/>
        <v>0</v>
      </c>
      <c r="X63" s="63">
        <f t="shared" si="17"/>
        <v>0</v>
      </c>
      <c r="Y63" s="63">
        <f t="shared" si="18"/>
        <v>0</v>
      </c>
      <c r="Z63" s="63">
        <f t="shared" si="8"/>
        <v>0</v>
      </c>
      <c r="AA63" s="131"/>
    </row>
    <row r="64" spans="1:27" s="115" customFormat="1" ht="21" customHeight="1" x14ac:dyDescent="0.25">
      <c r="A64" s="134"/>
      <c r="B64" s="12"/>
      <c r="C64" s="308"/>
      <c r="D64" s="12"/>
      <c r="E64" s="12"/>
      <c r="F64" s="12"/>
      <c r="G64" s="226"/>
      <c r="H64" s="226"/>
      <c r="I64" s="12"/>
      <c r="J64" s="313">
        <f t="shared" si="0"/>
        <v>0</v>
      </c>
      <c r="K64" s="131"/>
      <c r="L64" s="66"/>
      <c r="M64" s="8">
        <f t="shared" si="1"/>
        <v>0</v>
      </c>
      <c r="N64" s="66"/>
      <c r="O64" s="66"/>
      <c r="P64" s="8">
        <f t="shared" si="2"/>
        <v>18</v>
      </c>
      <c r="Q64" s="67">
        <f t="shared" si="22"/>
        <v>0</v>
      </c>
      <c r="R64" s="67">
        <f t="shared" si="22"/>
        <v>0</v>
      </c>
      <c r="S64" s="67">
        <f t="shared" si="22"/>
        <v>0</v>
      </c>
      <c r="T64" s="67">
        <f t="shared" si="22"/>
        <v>0</v>
      </c>
      <c r="U64" s="67">
        <f t="shared" si="22"/>
        <v>0</v>
      </c>
      <c r="V64" s="63">
        <f t="shared" si="4"/>
        <v>0</v>
      </c>
      <c r="W64" s="63">
        <f t="shared" si="5"/>
        <v>0</v>
      </c>
      <c r="X64" s="63">
        <f t="shared" si="17"/>
        <v>0</v>
      </c>
      <c r="Y64" s="63">
        <f t="shared" si="18"/>
        <v>0</v>
      </c>
      <c r="Z64" s="63">
        <f t="shared" si="8"/>
        <v>0</v>
      </c>
      <c r="AA64" s="131"/>
    </row>
    <row r="65" spans="1:27" s="115" customFormat="1" ht="21" customHeight="1" x14ac:dyDescent="0.25">
      <c r="A65" s="134"/>
      <c r="B65" s="12"/>
      <c r="C65" s="308"/>
      <c r="D65" s="12"/>
      <c r="E65" s="12"/>
      <c r="F65" s="12"/>
      <c r="G65" s="226"/>
      <c r="H65" s="226"/>
      <c r="I65" s="12"/>
      <c r="J65" s="313">
        <f t="shared" si="0"/>
        <v>0</v>
      </c>
      <c r="K65" s="131"/>
      <c r="L65" s="66"/>
      <c r="M65" s="8">
        <f t="shared" si="1"/>
        <v>0</v>
      </c>
      <c r="N65" s="66"/>
      <c r="O65" s="66"/>
      <c r="P65" s="8">
        <f t="shared" si="2"/>
        <v>18</v>
      </c>
      <c r="Q65" s="67">
        <f t="shared" si="22"/>
        <v>0</v>
      </c>
      <c r="R65" s="67">
        <f t="shared" si="22"/>
        <v>0</v>
      </c>
      <c r="S65" s="67">
        <f t="shared" si="22"/>
        <v>0</v>
      </c>
      <c r="T65" s="67">
        <f t="shared" si="22"/>
        <v>0</v>
      </c>
      <c r="U65" s="67">
        <f t="shared" si="22"/>
        <v>0</v>
      </c>
      <c r="V65" s="63">
        <f t="shared" si="4"/>
        <v>0</v>
      </c>
      <c r="W65" s="63">
        <f t="shared" si="5"/>
        <v>0</v>
      </c>
      <c r="X65" s="63">
        <f t="shared" si="17"/>
        <v>0</v>
      </c>
      <c r="Y65" s="63">
        <f t="shared" si="18"/>
        <v>0</v>
      </c>
      <c r="Z65" s="63">
        <f t="shared" si="8"/>
        <v>0</v>
      </c>
      <c r="AA65" s="131"/>
    </row>
    <row r="66" spans="1:27" s="115" customFormat="1" ht="21" customHeight="1" x14ac:dyDescent="0.25">
      <c r="A66" s="134"/>
      <c r="B66" s="12"/>
      <c r="C66" s="308"/>
      <c r="D66" s="12"/>
      <c r="E66" s="12"/>
      <c r="F66" s="12"/>
      <c r="G66" s="226"/>
      <c r="H66" s="226"/>
      <c r="I66" s="12"/>
      <c r="J66" s="313">
        <f t="shared" si="0"/>
        <v>0</v>
      </c>
      <c r="K66" s="131"/>
      <c r="L66" s="66"/>
      <c r="M66" s="8">
        <f t="shared" si="1"/>
        <v>0</v>
      </c>
      <c r="N66" s="66"/>
      <c r="O66" s="66"/>
      <c r="P66" s="8">
        <f t="shared" si="2"/>
        <v>18</v>
      </c>
      <c r="Q66" s="67">
        <f t="shared" si="22"/>
        <v>0</v>
      </c>
      <c r="R66" s="67">
        <f t="shared" si="22"/>
        <v>0</v>
      </c>
      <c r="S66" s="67">
        <f t="shared" si="22"/>
        <v>0</v>
      </c>
      <c r="T66" s="67">
        <f t="shared" si="22"/>
        <v>0</v>
      </c>
      <c r="U66" s="67">
        <f t="shared" si="22"/>
        <v>0</v>
      </c>
      <c r="V66" s="63">
        <f t="shared" si="4"/>
        <v>0</v>
      </c>
      <c r="W66" s="63">
        <f t="shared" si="5"/>
        <v>0</v>
      </c>
      <c r="X66" s="63">
        <f t="shared" si="17"/>
        <v>0</v>
      </c>
      <c r="Y66" s="63">
        <f t="shared" si="18"/>
        <v>0</v>
      </c>
      <c r="Z66" s="63">
        <f t="shared" si="8"/>
        <v>0</v>
      </c>
      <c r="AA66" s="131"/>
    </row>
    <row r="67" spans="1:27" s="115" customFormat="1" ht="21" customHeight="1" x14ac:dyDescent="0.25">
      <c r="A67" s="134"/>
      <c r="B67" s="12"/>
      <c r="C67" s="308"/>
      <c r="D67" s="226"/>
      <c r="E67" s="12"/>
      <c r="F67" s="12"/>
      <c r="G67" s="226"/>
      <c r="H67" s="226"/>
      <c r="I67" s="12"/>
      <c r="J67" s="313">
        <f t="shared" si="0"/>
        <v>0</v>
      </c>
      <c r="K67" s="131"/>
      <c r="L67" s="66"/>
      <c r="M67" s="8">
        <f t="shared" si="1"/>
        <v>0</v>
      </c>
      <c r="N67" s="66"/>
      <c r="O67" s="66"/>
      <c r="P67" s="8">
        <f t="shared" si="2"/>
        <v>18</v>
      </c>
      <c r="Q67" s="67">
        <f t="shared" si="22"/>
        <v>0</v>
      </c>
      <c r="R67" s="67">
        <f t="shared" si="22"/>
        <v>0</v>
      </c>
      <c r="S67" s="67">
        <f t="shared" si="22"/>
        <v>0</v>
      </c>
      <c r="T67" s="67">
        <f t="shared" si="22"/>
        <v>0</v>
      </c>
      <c r="U67" s="67">
        <f t="shared" si="22"/>
        <v>0</v>
      </c>
      <c r="V67" s="63">
        <f t="shared" si="4"/>
        <v>0</v>
      </c>
      <c r="W67" s="63">
        <f t="shared" si="5"/>
        <v>0</v>
      </c>
      <c r="X67" s="63">
        <f t="shared" si="17"/>
        <v>0</v>
      </c>
      <c r="Y67" s="63">
        <f t="shared" si="18"/>
        <v>0</v>
      </c>
      <c r="Z67" s="63">
        <f t="shared" si="8"/>
        <v>0</v>
      </c>
      <c r="AA67" s="131"/>
    </row>
    <row r="68" spans="1:27" s="115" customFormat="1" ht="21" customHeight="1" x14ac:dyDescent="0.25">
      <c r="A68" s="134"/>
      <c r="B68" s="12"/>
      <c r="C68" s="308"/>
      <c r="D68" s="12"/>
      <c r="E68" s="12"/>
      <c r="F68" s="12"/>
      <c r="G68" s="226"/>
      <c r="H68" s="226"/>
      <c r="I68" s="12"/>
      <c r="J68" s="313">
        <f t="shared" si="0"/>
        <v>0</v>
      </c>
      <c r="K68" s="131"/>
      <c r="L68" s="66"/>
      <c r="M68" s="8">
        <f t="shared" si="1"/>
        <v>0</v>
      </c>
      <c r="N68" s="66"/>
      <c r="O68" s="66"/>
      <c r="P68" s="8">
        <f t="shared" si="2"/>
        <v>18</v>
      </c>
      <c r="Q68" s="67">
        <f t="shared" si="22"/>
        <v>0</v>
      </c>
      <c r="R68" s="67">
        <f t="shared" si="22"/>
        <v>0</v>
      </c>
      <c r="S68" s="67">
        <f t="shared" si="22"/>
        <v>0</v>
      </c>
      <c r="T68" s="67">
        <f t="shared" si="22"/>
        <v>0</v>
      </c>
      <c r="U68" s="67">
        <f t="shared" si="22"/>
        <v>0</v>
      </c>
      <c r="V68" s="63">
        <f t="shared" si="4"/>
        <v>0</v>
      </c>
      <c r="W68" s="63">
        <f t="shared" si="5"/>
        <v>0</v>
      </c>
      <c r="X68" s="63">
        <f t="shared" si="17"/>
        <v>0</v>
      </c>
      <c r="Y68" s="63">
        <f t="shared" si="18"/>
        <v>0</v>
      </c>
      <c r="Z68" s="63">
        <f t="shared" si="8"/>
        <v>0</v>
      </c>
      <c r="AA68" s="131"/>
    </row>
    <row r="69" spans="1:27" s="115" customFormat="1" ht="21" customHeight="1" x14ac:dyDescent="0.25">
      <c r="A69" s="134"/>
      <c r="B69" s="12"/>
      <c r="C69" s="308"/>
      <c r="D69" s="12"/>
      <c r="E69" s="12"/>
      <c r="F69" s="12"/>
      <c r="G69" s="226"/>
      <c r="H69" s="226"/>
      <c r="I69" s="12"/>
      <c r="J69" s="313">
        <f t="shared" si="0"/>
        <v>0</v>
      </c>
      <c r="K69" s="131"/>
      <c r="L69" s="66"/>
      <c r="M69" s="8">
        <f t="shared" si="1"/>
        <v>0</v>
      </c>
      <c r="N69" s="66"/>
      <c r="O69" s="66"/>
      <c r="P69" s="8">
        <f t="shared" si="2"/>
        <v>18</v>
      </c>
      <c r="Q69" s="67">
        <f t="shared" si="22"/>
        <v>0</v>
      </c>
      <c r="R69" s="67">
        <f t="shared" si="22"/>
        <v>0</v>
      </c>
      <c r="S69" s="67">
        <f t="shared" si="22"/>
        <v>0</v>
      </c>
      <c r="T69" s="67">
        <f t="shared" si="22"/>
        <v>0</v>
      </c>
      <c r="U69" s="67">
        <f t="shared" si="22"/>
        <v>0</v>
      </c>
      <c r="V69" s="63">
        <f t="shared" si="4"/>
        <v>0</v>
      </c>
      <c r="W69" s="63">
        <f t="shared" si="5"/>
        <v>0</v>
      </c>
      <c r="X69" s="63">
        <f t="shared" si="17"/>
        <v>0</v>
      </c>
      <c r="Y69" s="63">
        <f t="shared" si="18"/>
        <v>0</v>
      </c>
      <c r="Z69" s="63">
        <f t="shared" si="8"/>
        <v>0</v>
      </c>
      <c r="AA69" s="131"/>
    </row>
    <row r="70" spans="1:27" s="115" customFormat="1" ht="21" customHeight="1" x14ac:dyDescent="0.25">
      <c r="A70" s="134"/>
      <c r="B70" s="12"/>
      <c r="C70" s="308"/>
      <c r="D70" s="12"/>
      <c r="E70" s="12"/>
      <c r="F70" s="12"/>
      <c r="G70" s="12"/>
      <c r="H70" s="226"/>
      <c r="I70" s="12"/>
      <c r="J70" s="313">
        <f t="shared" si="0"/>
        <v>0</v>
      </c>
      <c r="K70" s="131"/>
      <c r="L70" s="66"/>
      <c r="M70" s="8">
        <f t="shared" si="1"/>
        <v>0</v>
      </c>
      <c r="N70" s="66"/>
      <c r="O70" s="66"/>
      <c r="P70" s="8">
        <f t="shared" si="2"/>
        <v>18</v>
      </c>
      <c r="Q70" s="67">
        <f t="shared" si="22"/>
        <v>0</v>
      </c>
      <c r="R70" s="67">
        <f t="shared" si="22"/>
        <v>0</v>
      </c>
      <c r="S70" s="67">
        <f t="shared" si="22"/>
        <v>0</v>
      </c>
      <c r="T70" s="67">
        <f t="shared" si="22"/>
        <v>0</v>
      </c>
      <c r="U70" s="67">
        <f t="shared" si="22"/>
        <v>0</v>
      </c>
      <c r="V70" s="63">
        <f t="shared" si="4"/>
        <v>0</v>
      </c>
      <c r="W70" s="63">
        <f t="shared" si="5"/>
        <v>0</v>
      </c>
      <c r="X70" s="63">
        <f t="shared" si="17"/>
        <v>0</v>
      </c>
      <c r="Y70" s="63">
        <f t="shared" si="18"/>
        <v>0</v>
      </c>
      <c r="Z70" s="63">
        <f t="shared" si="8"/>
        <v>0</v>
      </c>
      <c r="AA70" s="131"/>
    </row>
    <row r="71" spans="1:27" s="115" customFormat="1" ht="21" customHeight="1" x14ac:dyDescent="0.25">
      <c r="A71" s="134"/>
      <c r="B71" s="12"/>
      <c r="C71" s="308"/>
      <c r="D71" s="12"/>
      <c r="E71" s="12"/>
      <c r="F71" s="12"/>
      <c r="G71" s="226"/>
      <c r="H71" s="226"/>
      <c r="I71" s="12"/>
      <c r="J71" s="313">
        <f t="shared" si="0"/>
        <v>0</v>
      </c>
      <c r="K71" s="131"/>
      <c r="L71" s="66"/>
      <c r="M71" s="8">
        <f t="shared" si="1"/>
        <v>0</v>
      </c>
      <c r="N71" s="66"/>
      <c r="O71" s="66"/>
      <c r="P71" s="8">
        <f t="shared" si="2"/>
        <v>18</v>
      </c>
      <c r="Q71" s="67">
        <f t="shared" si="22"/>
        <v>0</v>
      </c>
      <c r="R71" s="67">
        <f t="shared" si="22"/>
        <v>0</v>
      </c>
      <c r="S71" s="67">
        <f t="shared" si="22"/>
        <v>0</v>
      </c>
      <c r="T71" s="67">
        <f t="shared" si="22"/>
        <v>0</v>
      </c>
      <c r="U71" s="67">
        <f t="shared" si="22"/>
        <v>0</v>
      </c>
      <c r="V71" s="63">
        <f t="shared" si="4"/>
        <v>0</v>
      </c>
      <c r="W71" s="63">
        <f t="shared" si="5"/>
        <v>0</v>
      </c>
      <c r="X71" s="63">
        <f t="shared" si="17"/>
        <v>0</v>
      </c>
      <c r="Y71" s="63">
        <f t="shared" si="18"/>
        <v>0</v>
      </c>
      <c r="Z71" s="63">
        <f t="shared" si="8"/>
        <v>0</v>
      </c>
      <c r="AA71" s="131"/>
    </row>
    <row r="72" spans="1:27" s="115" customFormat="1" ht="21" customHeight="1" x14ac:dyDescent="0.25">
      <c r="A72" s="134"/>
      <c r="B72" s="12"/>
      <c r="C72" s="308"/>
      <c r="D72" s="12"/>
      <c r="E72" s="12"/>
      <c r="F72" s="12"/>
      <c r="G72" s="226"/>
      <c r="H72" s="226"/>
      <c r="I72" s="12"/>
      <c r="J72" s="313">
        <f t="shared" si="0"/>
        <v>0</v>
      </c>
      <c r="K72" s="131"/>
      <c r="L72" s="66"/>
      <c r="M72" s="8">
        <f t="shared" si="1"/>
        <v>0</v>
      </c>
      <c r="N72" s="66"/>
      <c r="O72" s="66"/>
      <c r="P72" s="8">
        <f t="shared" si="2"/>
        <v>18</v>
      </c>
      <c r="Q72" s="67">
        <f t="shared" si="22"/>
        <v>0</v>
      </c>
      <c r="R72" s="67">
        <f t="shared" si="22"/>
        <v>0</v>
      </c>
      <c r="S72" s="67">
        <f t="shared" si="22"/>
        <v>0</v>
      </c>
      <c r="T72" s="67">
        <f t="shared" si="22"/>
        <v>0</v>
      </c>
      <c r="U72" s="67">
        <f t="shared" si="22"/>
        <v>0</v>
      </c>
      <c r="V72" s="63">
        <f t="shared" si="4"/>
        <v>0</v>
      </c>
      <c r="W72" s="63">
        <f t="shared" si="5"/>
        <v>0</v>
      </c>
      <c r="X72" s="63">
        <f t="shared" si="17"/>
        <v>0</v>
      </c>
      <c r="Y72" s="63">
        <f t="shared" si="18"/>
        <v>0</v>
      </c>
      <c r="Z72" s="63">
        <f t="shared" si="8"/>
        <v>0</v>
      </c>
      <c r="AA72" s="131"/>
    </row>
    <row r="73" spans="1:27" s="115" customFormat="1" ht="21" customHeight="1" x14ac:dyDescent="0.25">
      <c r="A73" s="134"/>
      <c r="B73" s="12"/>
      <c r="C73" s="308"/>
      <c r="D73" s="12"/>
      <c r="E73" s="12"/>
      <c r="F73" s="12"/>
      <c r="G73" s="226"/>
      <c r="H73" s="226"/>
      <c r="I73" s="12"/>
      <c r="J73" s="313">
        <f t="shared" si="0"/>
        <v>0</v>
      </c>
      <c r="K73" s="131"/>
      <c r="L73" s="66"/>
      <c r="M73" s="8">
        <f t="shared" si="1"/>
        <v>0</v>
      </c>
      <c r="N73" s="66"/>
      <c r="O73" s="66"/>
      <c r="P73" s="8">
        <f t="shared" si="2"/>
        <v>18</v>
      </c>
      <c r="Q73" s="67">
        <f t="shared" si="22"/>
        <v>0</v>
      </c>
      <c r="R73" s="67">
        <f t="shared" si="22"/>
        <v>0</v>
      </c>
      <c r="S73" s="67">
        <f t="shared" si="22"/>
        <v>0</v>
      </c>
      <c r="T73" s="67">
        <f t="shared" si="22"/>
        <v>0</v>
      </c>
      <c r="U73" s="67">
        <f t="shared" si="22"/>
        <v>0</v>
      </c>
      <c r="V73" s="63">
        <f t="shared" si="4"/>
        <v>0</v>
      </c>
      <c r="W73" s="63">
        <f t="shared" si="5"/>
        <v>0</v>
      </c>
      <c r="X73" s="63">
        <f t="shared" si="17"/>
        <v>0</v>
      </c>
      <c r="Y73" s="63">
        <f t="shared" si="18"/>
        <v>0</v>
      </c>
      <c r="Z73" s="63">
        <f t="shared" si="8"/>
        <v>0</v>
      </c>
      <c r="AA73" s="131"/>
    </row>
    <row r="74" spans="1:27" s="130" customFormat="1" ht="21" customHeight="1" x14ac:dyDescent="0.25">
      <c r="A74" s="134"/>
      <c r="B74" s="12"/>
      <c r="C74" s="308"/>
      <c r="D74" s="12"/>
      <c r="E74" s="12"/>
      <c r="F74" s="12"/>
      <c r="G74" s="226"/>
      <c r="H74" s="226"/>
      <c r="I74" s="12"/>
      <c r="J74" s="313">
        <f t="shared" si="0"/>
        <v>0</v>
      </c>
      <c r="K74" s="129"/>
      <c r="L74" s="66"/>
      <c r="M74" s="8">
        <f t="shared" si="1"/>
        <v>0</v>
      </c>
      <c r="N74" s="66"/>
      <c r="O74" s="66"/>
      <c r="P74" s="8">
        <f t="shared" si="2"/>
        <v>18</v>
      </c>
      <c r="Q74" s="67">
        <f t="shared" si="22"/>
        <v>0</v>
      </c>
      <c r="R74" s="67">
        <f t="shared" si="22"/>
        <v>0</v>
      </c>
      <c r="S74" s="67">
        <f t="shared" si="22"/>
        <v>0</v>
      </c>
      <c r="T74" s="67">
        <f t="shared" si="22"/>
        <v>0</v>
      </c>
      <c r="U74" s="67">
        <f t="shared" si="22"/>
        <v>0</v>
      </c>
      <c r="V74" s="63">
        <f t="shared" si="4"/>
        <v>0</v>
      </c>
      <c r="W74" s="63">
        <f t="shared" si="5"/>
        <v>0</v>
      </c>
      <c r="X74" s="63">
        <f t="shared" si="17"/>
        <v>0</v>
      </c>
      <c r="Y74" s="63">
        <f t="shared" si="18"/>
        <v>0</v>
      </c>
      <c r="Z74" s="63">
        <f t="shared" si="8"/>
        <v>0</v>
      </c>
      <c r="AA74" s="129"/>
    </row>
    <row r="75" spans="1:27" s="115" customFormat="1" ht="21" customHeight="1" x14ac:dyDescent="0.25">
      <c r="A75" s="134"/>
      <c r="B75" s="12"/>
      <c r="C75" s="308"/>
      <c r="D75" s="12"/>
      <c r="E75" s="12"/>
      <c r="F75" s="12"/>
      <c r="G75" s="226"/>
      <c r="H75" s="226"/>
      <c r="I75" s="12"/>
      <c r="J75" s="313">
        <f t="shared" si="0"/>
        <v>0</v>
      </c>
      <c r="K75" s="131"/>
      <c r="L75" s="66"/>
      <c r="M75" s="8">
        <f t="shared" si="1"/>
        <v>0</v>
      </c>
      <c r="N75" s="66"/>
      <c r="O75" s="66"/>
      <c r="P75" s="8">
        <f t="shared" si="2"/>
        <v>18</v>
      </c>
      <c r="Q75" s="67">
        <f t="shared" si="22"/>
        <v>0</v>
      </c>
      <c r="R75" s="67">
        <f t="shared" si="22"/>
        <v>0</v>
      </c>
      <c r="S75" s="67">
        <f t="shared" si="22"/>
        <v>0</v>
      </c>
      <c r="T75" s="67">
        <f t="shared" si="22"/>
        <v>0</v>
      </c>
      <c r="U75" s="67">
        <f t="shared" si="22"/>
        <v>0</v>
      </c>
      <c r="V75" s="63">
        <f t="shared" si="4"/>
        <v>0</v>
      </c>
      <c r="W75" s="63">
        <f t="shared" si="5"/>
        <v>0</v>
      </c>
      <c r="X75" s="63">
        <f t="shared" si="17"/>
        <v>0</v>
      </c>
      <c r="Y75" s="63">
        <f t="shared" si="18"/>
        <v>0</v>
      </c>
      <c r="Z75" s="63">
        <f t="shared" si="8"/>
        <v>0</v>
      </c>
      <c r="AA75" s="131"/>
    </row>
    <row r="76" spans="1:27" s="115" customFormat="1" ht="21" customHeight="1" x14ac:dyDescent="0.25">
      <c r="A76" s="134"/>
      <c r="B76" s="12"/>
      <c r="C76" s="308"/>
      <c r="D76" s="12"/>
      <c r="E76" s="12"/>
      <c r="F76" s="12"/>
      <c r="G76" s="226"/>
      <c r="H76" s="226"/>
      <c r="I76" s="12"/>
      <c r="J76" s="313">
        <f t="shared" si="0"/>
        <v>0</v>
      </c>
      <c r="K76" s="131"/>
      <c r="L76" s="66"/>
      <c r="M76" s="8">
        <f t="shared" si="1"/>
        <v>0</v>
      </c>
      <c r="N76" s="66"/>
      <c r="O76" s="66"/>
      <c r="P76" s="8">
        <f t="shared" si="2"/>
        <v>18</v>
      </c>
      <c r="Q76" s="67">
        <f t="shared" si="22"/>
        <v>0</v>
      </c>
      <c r="R76" s="67">
        <f t="shared" si="22"/>
        <v>0</v>
      </c>
      <c r="S76" s="67">
        <f t="shared" si="22"/>
        <v>0</v>
      </c>
      <c r="T76" s="67">
        <f t="shared" si="22"/>
        <v>0</v>
      </c>
      <c r="U76" s="67">
        <f t="shared" si="22"/>
        <v>0</v>
      </c>
      <c r="V76" s="63">
        <f t="shared" si="4"/>
        <v>0</v>
      </c>
      <c r="W76" s="63">
        <f t="shared" si="5"/>
        <v>0</v>
      </c>
      <c r="X76" s="63">
        <f t="shared" si="17"/>
        <v>0</v>
      </c>
      <c r="Y76" s="63">
        <f t="shared" si="18"/>
        <v>0</v>
      </c>
      <c r="Z76" s="63">
        <f t="shared" si="8"/>
        <v>0</v>
      </c>
      <c r="AA76" s="131"/>
    </row>
    <row r="77" spans="1:27" s="115" customFormat="1" ht="21" customHeight="1" x14ac:dyDescent="0.25">
      <c r="A77" s="134"/>
      <c r="B77" s="12"/>
      <c r="C77" s="308"/>
      <c r="D77" s="12"/>
      <c r="E77" s="12"/>
      <c r="F77" s="12"/>
      <c r="G77" s="12"/>
      <c r="H77" s="226"/>
      <c r="I77" s="12"/>
      <c r="J77" s="313">
        <f t="shared" si="0"/>
        <v>0</v>
      </c>
      <c r="K77" s="131"/>
      <c r="L77" s="66"/>
      <c r="M77" s="8">
        <f t="shared" si="1"/>
        <v>0</v>
      </c>
      <c r="N77" s="66"/>
      <c r="O77" s="66"/>
      <c r="P77" s="8">
        <f t="shared" si="2"/>
        <v>18</v>
      </c>
      <c r="Q77" s="67">
        <f t="shared" si="22"/>
        <v>0</v>
      </c>
      <c r="R77" s="67">
        <f t="shared" si="22"/>
        <v>0</v>
      </c>
      <c r="S77" s="67">
        <f t="shared" si="22"/>
        <v>0</v>
      </c>
      <c r="T77" s="67">
        <f t="shared" si="22"/>
        <v>0</v>
      </c>
      <c r="U77" s="67">
        <f t="shared" si="22"/>
        <v>0</v>
      </c>
      <c r="V77" s="63">
        <f t="shared" si="4"/>
        <v>0</v>
      </c>
      <c r="W77" s="63">
        <f t="shared" si="5"/>
        <v>0</v>
      </c>
      <c r="X77" s="63">
        <f t="shared" si="17"/>
        <v>0</v>
      </c>
      <c r="Y77" s="63">
        <f t="shared" si="18"/>
        <v>0</v>
      </c>
      <c r="Z77" s="63">
        <f t="shared" si="8"/>
        <v>0</v>
      </c>
      <c r="AA77" s="131"/>
    </row>
    <row r="78" spans="1:27" s="115" customFormat="1" ht="21" customHeight="1" x14ac:dyDescent="0.25">
      <c r="A78" s="134"/>
      <c r="B78" s="12"/>
      <c r="C78" s="308"/>
      <c r="D78" s="12"/>
      <c r="E78" s="12"/>
      <c r="F78" s="12"/>
      <c r="G78" s="12"/>
      <c r="H78" s="226"/>
      <c r="I78" s="12"/>
      <c r="J78" s="313">
        <f t="shared" si="0"/>
        <v>0</v>
      </c>
      <c r="K78" s="131"/>
      <c r="L78" s="66"/>
      <c r="M78" s="8">
        <f t="shared" si="1"/>
        <v>0</v>
      </c>
      <c r="N78" s="66"/>
      <c r="O78" s="66"/>
      <c r="P78" s="8">
        <f t="shared" si="2"/>
        <v>18</v>
      </c>
      <c r="Q78" s="67">
        <f t="shared" si="22"/>
        <v>0</v>
      </c>
      <c r="R78" s="67">
        <f t="shared" si="22"/>
        <v>0</v>
      </c>
      <c r="S78" s="67">
        <f t="shared" si="22"/>
        <v>0</v>
      </c>
      <c r="T78" s="67">
        <f t="shared" si="22"/>
        <v>0</v>
      </c>
      <c r="U78" s="67">
        <f t="shared" si="22"/>
        <v>0</v>
      </c>
      <c r="V78" s="63">
        <f t="shared" si="4"/>
        <v>0</v>
      </c>
      <c r="W78" s="63">
        <f t="shared" si="5"/>
        <v>0</v>
      </c>
      <c r="X78" s="63">
        <f t="shared" si="17"/>
        <v>0</v>
      </c>
      <c r="Y78" s="63">
        <f t="shared" si="18"/>
        <v>0</v>
      </c>
      <c r="Z78" s="63">
        <f t="shared" si="8"/>
        <v>0</v>
      </c>
      <c r="AA78" s="131"/>
    </row>
    <row r="79" spans="1:27" s="115" customFormat="1" ht="21" customHeight="1" x14ac:dyDescent="0.25">
      <c r="A79" s="134"/>
      <c r="B79" s="12"/>
      <c r="C79" s="308"/>
      <c r="D79" s="12"/>
      <c r="E79" s="12"/>
      <c r="F79" s="12"/>
      <c r="G79" s="226"/>
      <c r="H79" s="226"/>
      <c r="I79" s="12"/>
      <c r="J79" s="313">
        <f t="shared" si="0"/>
        <v>0</v>
      </c>
      <c r="K79" s="131"/>
      <c r="L79" s="66"/>
      <c r="M79" s="8">
        <f t="shared" si="1"/>
        <v>0</v>
      </c>
      <c r="N79" s="66"/>
      <c r="O79" s="66"/>
      <c r="P79" s="8">
        <f t="shared" si="2"/>
        <v>18</v>
      </c>
      <c r="Q79" s="67">
        <f t="shared" si="22"/>
        <v>0</v>
      </c>
      <c r="R79" s="67">
        <f t="shared" si="22"/>
        <v>0</v>
      </c>
      <c r="S79" s="67">
        <f t="shared" si="22"/>
        <v>0</v>
      </c>
      <c r="T79" s="67">
        <f t="shared" si="22"/>
        <v>0</v>
      </c>
      <c r="U79" s="67">
        <f t="shared" si="22"/>
        <v>0</v>
      </c>
      <c r="V79" s="63">
        <f t="shared" si="4"/>
        <v>0</v>
      </c>
      <c r="W79" s="63">
        <f t="shared" si="5"/>
        <v>0</v>
      </c>
      <c r="X79" s="63">
        <f t="shared" si="17"/>
        <v>0</v>
      </c>
      <c r="Y79" s="63">
        <f t="shared" si="18"/>
        <v>0</v>
      </c>
      <c r="Z79" s="63">
        <f t="shared" si="8"/>
        <v>0</v>
      </c>
      <c r="AA79" s="131"/>
    </row>
    <row r="80" spans="1:27" s="115" customFormat="1" ht="21" customHeight="1" x14ac:dyDescent="0.25">
      <c r="A80" s="134"/>
      <c r="B80" s="12"/>
      <c r="C80" s="308"/>
      <c r="D80" s="12"/>
      <c r="E80" s="12"/>
      <c r="F80" s="12"/>
      <c r="G80" s="226"/>
      <c r="H80" s="226"/>
      <c r="I80" s="12"/>
      <c r="J80" s="313">
        <f t="shared" ref="J80:J143" si="23">+IF(D80=1,(G80-H80-I80),IF(D80=2,(G80-H80-I80),0))</f>
        <v>0</v>
      </c>
      <c r="K80" s="131"/>
      <c r="L80" s="66"/>
      <c r="M80" s="8">
        <f t="shared" si="1"/>
        <v>0</v>
      </c>
      <c r="N80" s="66"/>
      <c r="O80" s="66"/>
      <c r="P80" s="8">
        <f t="shared" si="2"/>
        <v>18</v>
      </c>
      <c r="Q80" s="67">
        <f t="shared" si="22"/>
        <v>0</v>
      </c>
      <c r="R80" s="67">
        <f t="shared" si="22"/>
        <v>0</v>
      </c>
      <c r="S80" s="67">
        <f t="shared" si="22"/>
        <v>0</v>
      </c>
      <c r="T80" s="67">
        <f t="shared" si="22"/>
        <v>0</v>
      </c>
      <c r="U80" s="67">
        <f t="shared" si="22"/>
        <v>0</v>
      </c>
      <c r="V80" s="63">
        <f t="shared" si="4"/>
        <v>0</v>
      </c>
      <c r="W80" s="63">
        <f t="shared" si="5"/>
        <v>0</v>
      </c>
      <c r="X80" s="63">
        <f t="shared" si="17"/>
        <v>0</v>
      </c>
      <c r="Y80" s="63">
        <f t="shared" si="18"/>
        <v>0</v>
      </c>
      <c r="Z80" s="63">
        <f t="shared" si="8"/>
        <v>0</v>
      </c>
      <c r="AA80" s="131"/>
    </row>
    <row r="81" spans="1:27" s="115" customFormat="1" ht="21" customHeight="1" x14ac:dyDescent="0.25">
      <c r="A81" s="134"/>
      <c r="B81" s="12"/>
      <c r="C81" s="308"/>
      <c r="D81" s="12"/>
      <c r="E81" s="12"/>
      <c r="F81" s="12"/>
      <c r="G81" s="226"/>
      <c r="H81" s="226"/>
      <c r="I81" s="12"/>
      <c r="J81" s="313">
        <f t="shared" si="23"/>
        <v>0</v>
      </c>
      <c r="K81" s="131"/>
      <c r="L81" s="66"/>
      <c r="M81" s="8">
        <f t="shared" ref="M81:M145" si="24">+L81*12</f>
        <v>0</v>
      </c>
      <c r="N81" s="66"/>
      <c r="O81" s="66"/>
      <c r="P81" s="8">
        <f t="shared" ref="P81:P145" si="25">+N81+O81+18</f>
        <v>18</v>
      </c>
      <c r="Q81" s="67">
        <f t="shared" si="22"/>
        <v>0</v>
      </c>
      <c r="R81" s="67">
        <f t="shared" si="22"/>
        <v>0</v>
      </c>
      <c r="S81" s="67">
        <f t="shared" si="22"/>
        <v>0</v>
      </c>
      <c r="T81" s="67">
        <f t="shared" si="22"/>
        <v>0</v>
      </c>
      <c r="U81" s="67">
        <f t="shared" si="22"/>
        <v>0</v>
      </c>
      <c r="V81" s="63">
        <f t="shared" ref="V81:V145" si="26">Q81*($G81-$H81)</f>
        <v>0</v>
      </c>
      <c r="W81" s="63">
        <f t="shared" ref="W81:W145" si="27">R81*($G81-$H81)-V81</f>
        <v>0</v>
      </c>
      <c r="X81" s="63">
        <f t="shared" si="17"/>
        <v>0</v>
      </c>
      <c r="Y81" s="63">
        <f t="shared" si="18"/>
        <v>0</v>
      </c>
      <c r="Z81" s="63">
        <f t="shared" ref="Z81:Z145" si="28">U81*($G81-$H81)-SUM(V81:Y81)</f>
        <v>0</v>
      </c>
      <c r="AA81" s="131"/>
    </row>
    <row r="82" spans="1:27" s="115" customFormat="1" ht="21" customHeight="1" x14ac:dyDescent="0.25">
      <c r="A82" s="134"/>
      <c r="B82" s="12"/>
      <c r="C82" s="308"/>
      <c r="D82" s="12"/>
      <c r="E82" s="12"/>
      <c r="F82" s="12"/>
      <c r="G82" s="226"/>
      <c r="H82" s="226"/>
      <c r="I82" s="12"/>
      <c r="J82" s="313">
        <f t="shared" si="23"/>
        <v>0</v>
      </c>
      <c r="K82" s="131"/>
      <c r="L82" s="66"/>
      <c r="M82" s="8">
        <f t="shared" si="24"/>
        <v>0</v>
      </c>
      <c r="N82" s="66"/>
      <c r="O82" s="66"/>
      <c r="P82" s="8">
        <f t="shared" si="25"/>
        <v>18</v>
      </c>
      <c r="Q82" s="67">
        <f t="shared" si="22"/>
        <v>0</v>
      </c>
      <c r="R82" s="67">
        <f t="shared" si="22"/>
        <v>0</v>
      </c>
      <c r="S82" s="67">
        <f t="shared" si="22"/>
        <v>0</v>
      </c>
      <c r="T82" s="67">
        <f t="shared" si="22"/>
        <v>0</v>
      </c>
      <c r="U82" s="67">
        <f t="shared" si="22"/>
        <v>0</v>
      </c>
      <c r="V82" s="63">
        <f t="shared" si="26"/>
        <v>0</v>
      </c>
      <c r="W82" s="63">
        <f t="shared" si="27"/>
        <v>0</v>
      </c>
      <c r="X82" s="63">
        <f t="shared" si="17"/>
        <v>0</v>
      </c>
      <c r="Y82" s="63">
        <f t="shared" si="18"/>
        <v>0</v>
      </c>
      <c r="Z82" s="63">
        <f t="shared" si="28"/>
        <v>0</v>
      </c>
      <c r="AA82" s="131"/>
    </row>
    <row r="83" spans="1:27" s="115" customFormat="1" ht="21" customHeight="1" x14ac:dyDescent="0.25">
      <c r="A83" s="134"/>
      <c r="B83" s="12"/>
      <c r="C83" s="308"/>
      <c r="D83" s="12"/>
      <c r="E83" s="12"/>
      <c r="F83" s="12"/>
      <c r="G83" s="226"/>
      <c r="H83" s="226"/>
      <c r="I83" s="12"/>
      <c r="J83" s="313">
        <f t="shared" si="23"/>
        <v>0</v>
      </c>
      <c r="K83" s="131"/>
      <c r="L83" s="66"/>
      <c r="M83" s="8">
        <f t="shared" si="24"/>
        <v>0</v>
      </c>
      <c r="N83" s="66"/>
      <c r="O83" s="66"/>
      <c r="P83" s="8">
        <f t="shared" si="25"/>
        <v>18</v>
      </c>
      <c r="Q83" s="67">
        <f t="shared" si="22"/>
        <v>0</v>
      </c>
      <c r="R83" s="67">
        <f t="shared" si="22"/>
        <v>0</v>
      </c>
      <c r="S83" s="67">
        <f t="shared" si="22"/>
        <v>0</v>
      </c>
      <c r="T83" s="67">
        <f t="shared" si="22"/>
        <v>0</v>
      </c>
      <c r="U83" s="67">
        <f t="shared" si="22"/>
        <v>0</v>
      </c>
      <c r="V83" s="63">
        <f t="shared" si="26"/>
        <v>0</v>
      </c>
      <c r="W83" s="63">
        <f t="shared" si="27"/>
        <v>0</v>
      </c>
      <c r="X83" s="63">
        <f t="shared" si="17"/>
        <v>0</v>
      </c>
      <c r="Y83" s="63">
        <f t="shared" si="18"/>
        <v>0</v>
      </c>
      <c r="Z83" s="63">
        <f t="shared" si="28"/>
        <v>0</v>
      </c>
      <c r="AA83" s="131"/>
    </row>
    <row r="84" spans="1:27" s="115" customFormat="1" ht="21" customHeight="1" x14ac:dyDescent="0.25">
      <c r="A84" s="134"/>
      <c r="B84" s="12"/>
      <c r="C84" s="308"/>
      <c r="D84" s="12"/>
      <c r="E84" s="12"/>
      <c r="F84" s="12"/>
      <c r="G84" s="226"/>
      <c r="H84" s="226"/>
      <c r="I84" s="12"/>
      <c r="J84" s="313">
        <f t="shared" si="23"/>
        <v>0</v>
      </c>
      <c r="K84" s="131"/>
      <c r="L84" s="66"/>
      <c r="M84" s="8">
        <f t="shared" si="24"/>
        <v>0</v>
      </c>
      <c r="N84" s="66"/>
      <c r="O84" s="66"/>
      <c r="P84" s="8">
        <f t="shared" si="25"/>
        <v>18</v>
      </c>
      <c r="Q84" s="67">
        <f t="shared" si="22"/>
        <v>0</v>
      </c>
      <c r="R84" s="67">
        <f t="shared" si="22"/>
        <v>0</v>
      </c>
      <c r="S84" s="67">
        <f t="shared" si="22"/>
        <v>0</v>
      </c>
      <c r="T84" s="67">
        <f t="shared" si="22"/>
        <v>0</v>
      </c>
      <c r="U84" s="67">
        <f t="shared" si="22"/>
        <v>0</v>
      </c>
      <c r="V84" s="63">
        <f t="shared" si="26"/>
        <v>0</v>
      </c>
      <c r="W84" s="63">
        <f t="shared" si="27"/>
        <v>0</v>
      </c>
      <c r="X84" s="63">
        <f t="shared" si="17"/>
        <v>0</v>
      </c>
      <c r="Y84" s="63">
        <f t="shared" si="18"/>
        <v>0</v>
      </c>
      <c r="Z84" s="63">
        <f t="shared" si="28"/>
        <v>0</v>
      </c>
      <c r="AA84" s="131"/>
    </row>
    <row r="85" spans="1:27" s="115" customFormat="1" ht="21" customHeight="1" x14ac:dyDescent="0.25">
      <c r="A85" s="134"/>
      <c r="B85" s="12"/>
      <c r="C85" s="308"/>
      <c r="D85" s="12"/>
      <c r="E85" s="12"/>
      <c r="F85" s="12"/>
      <c r="G85" s="226"/>
      <c r="H85" s="226"/>
      <c r="I85" s="12"/>
      <c r="J85" s="313">
        <f t="shared" si="23"/>
        <v>0</v>
      </c>
      <c r="K85" s="131"/>
      <c r="L85" s="66"/>
      <c r="M85" s="8">
        <f t="shared" si="24"/>
        <v>0</v>
      </c>
      <c r="N85" s="66"/>
      <c r="O85" s="66"/>
      <c r="P85" s="8">
        <f t="shared" si="25"/>
        <v>18</v>
      </c>
      <c r="Q85" s="67">
        <f t="shared" si="22"/>
        <v>0</v>
      </c>
      <c r="R85" s="67">
        <f t="shared" si="22"/>
        <v>0</v>
      </c>
      <c r="S85" s="67">
        <f t="shared" si="22"/>
        <v>0</v>
      </c>
      <c r="T85" s="67">
        <f t="shared" si="22"/>
        <v>0</v>
      </c>
      <c r="U85" s="67">
        <f t="shared" si="22"/>
        <v>0</v>
      </c>
      <c r="V85" s="63">
        <f t="shared" si="26"/>
        <v>0</v>
      </c>
      <c r="W85" s="63">
        <f t="shared" si="27"/>
        <v>0</v>
      </c>
      <c r="X85" s="63">
        <f t="shared" si="17"/>
        <v>0</v>
      </c>
      <c r="Y85" s="63">
        <f t="shared" si="18"/>
        <v>0</v>
      </c>
      <c r="Z85" s="63">
        <f t="shared" si="28"/>
        <v>0</v>
      </c>
      <c r="AA85" s="131"/>
    </row>
    <row r="86" spans="1:27" s="115" customFormat="1" ht="21" customHeight="1" x14ac:dyDescent="0.25">
      <c r="A86" s="134"/>
      <c r="B86" s="12"/>
      <c r="C86" s="308"/>
      <c r="D86" s="12"/>
      <c r="E86" s="12"/>
      <c r="F86" s="12"/>
      <c r="G86" s="226"/>
      <c r="H86" s="226"/>
      <c r="I86" s="12"/>
      <c r="J86" s="313">
        <f t="shared" si="23"/>
        <v>0</v>
      </c>
      <c r="K86" s="131"/>
      <c r="L86" s="66"/>
      <c r="M86" s="8">
        <f t="shared" si="24"/>
        <v>0</v>
      </c>
      <c r="N86" s="66"/>
      <c r="O86" s="66"/>
      <c r="P86" s="8">
        <f t="shared" si="25"/>
        <v>18</v>
      </c>
      <c r="Q86" s="67">
        <f t="shared" si="22"/>
        <v>0</v>
      </c>
      <c r="R86" s="67">
        <f t="shared" si="22"/>
        <v>0</v>
      </c>
      <c r="S86" s="67">
        <f t="shared" si="22"/>
        <v>0</v>
      </c>
      <c r="T86" s="67">
        <f t="shared" si="22"/>
        <v>0</v>
      </c>
      <c r="U86" s="67">
        <f t="shared" si="22"/>
        <v>0</v>
      </c>
      <c r="V86" s="63">
        <f t="shared" si="26"/>
        <v>0</v>
      </c>
      <c r="W86" s="63">
        <f t="shared" si="27"/>
        <v>0</v>
      </c>
      <c r="X86" s="63">
        <f t="shared" si="17"/>
        <v>0</v>
      </c>
      <c r="Y86" s="63">
        <f t="shared" si="18"/>
        <v>0</v>
      </c>
      <c r="Z86" s="63">
        <f t="shared" si="28"/>
        <v>0</v>
      </c>
      <c r="AA86" s="131"/>
    </row>
    <row r="87" spans="1:27" s="115" customFormat="1" ht="21" customHeight="1" x14ac:dyDescent="0.25">
      <c r="A87" s="134"/>
      <c r="B87" s="12"/>
      <c r="C87" s="308"/>
      <c r="D87" s="12"/>
      <c r="E87" s="12"/>
      <c r="F87" s="12"/>
      <c r="G87" s="226"/>
      <c r="H87" s="226"/>
      <c r="I87" s="12"/>
      <c r="J87" s="313">
        <f t="shared" si="23"/>
        <v>0</v>
      </c>
      <c r="K87" s="131"/>
      <c r="L87" s="66"/>
      <c r="M87" s="8">
        <f t="shared" si="24"/>
        <v>0</v>
      </c>
      <c r="N87" s="66"/>
      <c r="O87" s="66"/>
      <c r="P87" s="8">
        <f t="shared" si="25"/>
        <v>18</v>
      </c>
      <c r="Q87" s="67">
        <f t="shared" si="22"/>
        <v>0</v>
      </c>
      <c r="R87" s="67">
        <f t="shared" si="22"/>
        <v>0</v>
      </c>
      <c r="S87" s="67">
        <f t="shared" si="22"/>
        <v>0</v>
      </c>
      <c r="T87" s="67">
        <f t="shared" si="22"/>
        <v>0</v>
      </c>
      <c r="U87" s="67">
        <f t="shared" si="22"/>
        <v>0</v>
      </c>
      <c r="V87" s="63">
        <f t="shared" si="26"/>
        <v>0</v>
      </c>
      <c r="W87" s="63">
        <f t="shared" si="27"/>
        <v>0</v>
      </c>
      <c r="X87" s="63">
        <f t="shared" si="17"/>
        <v>0</v>
      </c>
      <c r="Y87" s="63">
        <f t="shared" si="18"/>
        <v>0</v>
      </c>
      <c r="Z87" s="63">
        <f t="shared" si="28"/>
        <v>0</v>
      </c>
      <c r="AA87" s="131"/>
    </row>
    <row r="88" spans="1:27" s="115" customFormat="1" ht="21" customHeight="1" x14ac:dyDescent="0.25">
      <c r="A88" s="134"/>
      <c r="B88" s="12"/>
      <c r="C88" s="308"/>
      <c r="D88" s="12"/>
      <c r="E88" s="12"/>
      <c r="F88" s="12"/>
      <c r="G88" s="226"/>
      <c r="H88" s="226"/>
      <c r="I88" s="12"/>
      <c r="J88" s="313">
        <f t="shared" si="23"/>
        <v>0</v>
      </c>
      <c r="K88" s="131"/>
      <c r="L88" s="66"/>
      <c r="M88" s="8">
        <f t="shared" si="24"/>
        <v>0</v>
      </c>
      <c r="N88" s="66"/>
      <c r="O88" s="66"/>
      <c r="P88" s="8">
        <f t="shared" si="25"/>
        <v>18</v>
      </c>
      <c r="Q88" s="67">
        <f t="shared" si="22"/>
        <v>0</v>
      </c>
      <c r="R88" s="67">
        <f t="shared" si="22"/>
        <v>0</v>
      </c>
      <c r="S88" s="67">
        <f t="shared" si="22"/>
        <v>0</v>
      </c>
      <c r="T88" s="67">
        <f t="shared" si="22"/>
        <v>0</v>
      </c>
      <c r="U88" s="67">
        <f t="shared" si="22"/>
        <v>0</v>
      </c>
      <c r="V88" s="63">
        <f t="shared" si="26"/>
        <v>0</v>
      </c>
      <c r="W88" s="63">
        <f t="shared" si="27"/>
        <v>0</v>
      </c>
      <c r="X88" s="63">
        <f t="shared" si="17"/>
        <v>0</v>
      </c>
      <c r="Y88" s="63">
        <f t="shared" si="18"/>
        <v>0</v>
      </c>
      <c r="Z88" s="63">
        <f t="shared" si="28"/>
        <v>0</v>
      </c>
      <c r="AA88" s="131"/>
    </row>
    <row r="89" spans="1:27" s="115" customFormat="1" ht="21" customHeight="1" x14ac:dyDescent="0.25">
      <c r="A89" s="134"/>
      <c r="B89" s="12"/>
      <c r="C89" s="308"/>
      <c r="D89" s="12"/>
      <c r="E89" s="12"/>
      <c r="F89" s="12"/>
      <c r="G89" s="226"/>
      <c r="H89" s="226"/>
      <c r="I89" s="12"/>
      <c r="J89" s="313">
        <f t="shared" si="23"/>
        <v>0</v>
      </c>
      <c r="K89" s="131"/>
      <c r="L89" s="66"/>
      <c r="M89" s="8">
        <f t="shared" si="24"/>
        <v>0</v>
      </c>
      <c r="N89" s="66"/>
      <c r="O89" s="66"/>
      <c r="P89" s="8">
        <f t="shared" si="25"/>
        <v>18</v>
      </c>
      <c r="Q89" s="67">
        <f t="shared" si="22"/>
        <v>0</v>
      </c>
      <c r="R89" s="67">
        <f t="shared" si="22"/>
        <v>0</v>
      </c>
      <c r="S89" s="67">
        <f t="shared" si="22"/>
        <v>0</v>
      </c>
      <c r="T89" s="67">
        <f t="shared" si="22"/>
        <v>0</v>
      </c>
      <c r="U89" s="67">
        <f t="shared" si="22"/>
        <v>0</v>
      </c>
      <c r="V89" s="63">
        <f t="shared" si="26"/>
        <v>0</v>
      </c>
      <c r="W89" s="63">
        <f t="shared" si="27"/>
        <v>0</v>
      </c>
      <c r="X89" s="63">
        <f t="shared" si="17"/>
        <v>0</v>
      </c>
      <c r="Y89" s="63">
        <f t="shared" si="18"/>
        <v>0</v>
      </c>
      <c r="Z89" s="63">
        <f t="shared" si="28"/>
        <v>0</v>
      </c>
      <c r="AA89" s="131"/>
    </row>
    <row r="90" spans="1:27" s="115" customFormat="1" ht="21" customHeight="1" x14ac:dyDescent="0.25">
      <c r="A90" s="134"/>
      <c r="B90" s="12"/>
      <c r="C90" s="308"/>
      <c r="D90" s="12"/>
      <c r="E90" s="12"/>
      <c r="F90" s="12"/>
      <c r="G90" s="226"/>
      <c r="H90" s="226"/>
      <c r="I90" s="12"/>
      <c r="J90" s="313">
        <f t="shared" si="23"/>
        <v>0</v>
      </c>
      <c r="K90" s="131"/>
      <c r="L90" s="66"/>
      <c r="M90" s="8">
        <f t="shared" si="24"/>
        <v>0</v>
      </c>
      <c r="N90" s="66"/>
      <c r="O90" s="66"/>
      <c r="P90" s="8">
        <f t="shared" si="25"/>
        <v>18</v>
      </c>
      <c r="Q90" s="67">
        <f t="shared" si="22"/>
        <v>0</v>
      </c>
      <c r="R90" s="67">
        <f t="shared" si="22"/>
        <v>0</v>
      </c>
      <c r="S90" s="67">
        <f t="shared" si="22"/>
        <v>0</v>
      </c>
      <c r="T90" s="67">
        <f t="shared" si="22"/>
        <v>0</v>
      </c>
      <c r="U90" s="67">
        <f t="shared" si="22"/>
        <v>0</v>
      </c>
      <c r="V90" s="63">
        <f t="shared" si="26"/>
        <v>0</v>
      </c>
      <c r="W90" s="63">
        <f t="shared" si="27"/>
        <v>0</v>
      </c>
      <c r="X90" s="63">
        <f t="shared" si="17"/>
        <v>0</v>
      </c>
      <c r="Y90" s="63">
        <f t="shared" si="18"/>
        <v>0</v>
      </c>
      <c r="Z90" s="63">
        <f t="shared" si="28"/>
        <v>0</v>
      </c>
      <c r="AA90" s="131"/>
    </row>
    <row r="91" spans="1:27" s="115" customFormat="1" ht="21" customHeight="1" x14ac:dyDescent="0.25">
      <c r="A91" s="134"/>
      <c r="B91" s="12"/>
      <c r="C91" s="308"/>
      <c r="D91" s="12"/>
      <c r="E91" s="12"/>
      <c r="F91" s="12"/>
      <c r="G91" s="226"/>
      <c r="H91" s="226"/>
      <c r="I91" s="12"/>
      <c r="J91" s="313">
        <f t="shared" si="23"/>
        <v>0</v>
      </c>
      <c r="K91" s="131"/>
      <c r="L91" s="66"/>
      <c r="M91" s="8">
        <f t="shared" si="24"/>
        <v>0</v>
      </c>
      <c r="N91" s="66"/>
      <c r="O91" s="66"/>
      <c r="P91" s="8">
        <f t="shared" si="25"/>
        <v>18</v>
      </c>
      <c r="Q91" s="67">
        <f t="shared" si="22"/>
        <v>0</v>
      </c>
      <c r="R91" s="67">
        <f t="shared" si="22"/>
        <v>0</v>
      </c>
      <c r="S91" s="67">
        <f t="shared" si="22"/>
        <v>0</v>
      </c>
      <c r="T91" s="67">
        <f t="shared" si="22"/>
        <v>0</v>
      </c>
      <c r="U91" s="67">
        <f t="shared" si="22"/>
        <v>0</v>
      </c>
      <c r="V91" s="63">
        <f t="shared" si="26"/>
        <v>0</v>
      </c>
      <c r="W91" s="63">
        <f t="shared" si="27"/>
        <v>0</v>
      </c>
      <c r="X91" s="63">
        <f t="shared" si="17"/>
        <v>0</v>
      </c>
      <c r="Y91" s="63">
        <f t="shared" si="18"/>
        <v>0</v>
      </c>
      <c r="Z91" s="63">
        <f t="shared" si="28"/>
        <v>0</v>
      </c>
      <c r="AA91" s="131"/>
    </row>
    <row r="92" spans="1:27" s="115" customFormat="1" ht="21" customHeight="1" x14ac:dyDescent="0.25">
      <c r="A92" s="134"/>
      <c r="B92" s="12"/>
      <c r="C92" s="308"/>
      <c r="D92" s="12"/>
      <c r="E92" s="12"/>
      <c r="F92" s="12"/>
      <c r="G92" s="226"/>
      <c r="H92" s="226"/>
      <c r="I92" s="12"/>
      <c r="J92" s="313">
        <f t="shared" si="23"/>
        <v>0</v>
      </c>
      <c r="K92" s="131"/>
      <c r="L92" s="66"/>
      <c r="M92" s="8">
        <f t="shared" si="24"/>
        <v>0</v>
      </c>
      <c r="N92" s="66"/>
      <c r="O92" s="66"/>
      <c r="P92" s="8">
        <f t="shared" si="25"/>
        <v>18</v>
      </c>
      <c r="Q92" s="67">
        <f t="shared" si="22"/>
        <v>0</v>
      </c>
      <c r="R92" s="67">
        <f t="shared" si="22"/>
        <v>0</v>
      </c>
      <c r="S92" s="67">
        <f t="shared" si="22"/>
        <v>0</v>
      </c>
      <c r="T92" s="67">
        <f t="shared" si="22"/>
        <v>0</v>
      </c>
      <c r="U92" s="67">
        <f t="shared" si="22"/>
        <v>0</v>
      </c>
      <c r="V92" s="63">
        <f t="shared" si="26"/>
        <v>0</v>
      </c>
      <c r="W92" s="63">
        <f t="shared" si="27"/>
        <v>0</v>
      </c>
      <c r="X92" s="63">
        <f t="shared" si="17"/>
        <v>0</v>
      </c>
      <c r="Y92" s="63">
        <f t="shared" si="18"/>
        <v>0</v>
      </c>
      <c r="Z92" s="63">
        <f t="shared" si="28"/>
        <v>0</v>
      </c>
      <c r="AA92" s="131"/>
    </row>
    <row r="93" spans="1:27" s="115" customFormat="1" ht="21" customHeight="1" x14ac:dyDescent="0.25">
      <c r="A93" s="134"/>
      <c r="B93" s="12"/>
      <c r="C93" s="308"/>
      <c r="D93" s="12"/>
      <c r="E93" s="12"/>
      <c r="F93" s="12"/>
      <c r="G93" s="226"/>
      <c r="H93" s="226"/>
      <c r="I93" s="12"/>
      <c r="J93" s="313">
        <f t="shared" si="23"/>
        <v>0</v>
      </c>
      <c r="K93" s="131"/>
      <c r="L93" s="66"/>
      <c r="M93" s="8">
        <f t="shared" si="24"/>
        <v>0</v>
      </c>
      <c r="N93" s="66"/>
      <c r="O93" s="66"/>
      <c r="P93" s="8">
        <f t="shared" si="25"/>
        <v>18</v>
      </c>
      <c r="Q93" s="67">
        <f t="shared" ref="Q93:U124" si="29">IFERROR(IF(AND((Q$193-$P93)/$M93&gt;0,(Q$193-$P93)/$M93&lt;1),(Q$193-$P93)/$M93,IF((Q$193-$P93)/$M93&gt;0,1,0)),0)</f>
        <v>0</v>
      </c>
      <c r="R93" s="67">
        <f t="shared" si="29"/>
        <v>0</v>
      </c>
      <c r="S93" s="67">
        <f t="shared" si="29"/>
        <v>0</v>
      </c>
      <c r="T93" s="67">
        <f t="shared" si="29"/>
        <v>0</v>
      </c>
      <c r="U93" s="67">
        <f t="shared" si="29"/>
        <v>0</v>
      </c>
      <c r="V93" s="63">
        <f t="shared" si="26"/>
        <v>0</v>
      </c>
      <c r="W93" s="63">
        <f t="shared" si="27"/>
        <v>0</v>
      </c>
      <c r="X93" s="63">
        <f t="shared" ref="X93:X156" si="30">S93*($G93-$H93)-SUM(V93:W93)</f>
        <v>0</v>
      </c>
      <c r="Y93" s="63">
        <f t="shared" ref="Y93:Y156" si="31">T93*($G93-$H93)-SUM(V93:X93)</f>
        <v>0</v>
      </c>
      <c r="Z93" s="63">
        <f t="shared" si="28"/>
        <v>0</v>
      </c>
      <c r="AA93" s="131"/>
    </row>
    <row r="94" spans="1:27" s="115" customFormat="1" ht="21" customHeight="1" x14ac:dyDescent="0.25">
      <c r="A94" s="134"/>
      <c r="B94" s="12"/>
      <c r="C94" s="308"/>
      <c r="D94" s="12"/>
      <c r="E94" s="12"/>
      <c r="F94" s="12"/>
      <c r="G94" s="226"/>
      <c r="H94" s="226"/>
      <c r="I94" s="12"/>
      <c r="J94" s="313">
        <f t="shared" si="23"/>
        <v>0</v>
      </c>
      <c r="K94" s="131"/>
      <c r="L94" s="66"/>
      <c r="M94" s="8">
        <f t="shared" si="24"/>
        <v>0</v>
      </c>
      <c r="N94" s="66"/>
      <c r="O94" s="66"/>
      <c r="P94" s="8">
        <f t="shared" si="25"/>
        <v>18</v>
      </c>
      <c r="Q94" s="67">
        <f t="shared" si="29"/>
        <v>0</v>
      </c>
      <c r="R94" s="67">
        <f t="shared" si="29"/>
        <v>0</v>
      </c>
      <c r="S94" s="67">
        <f t="shared" si="29"/>
        <v>0</v>
      </c>
      <c r="T94" s="67">
        <f t="shared" si="29"/>
        <v>0</v>
      </c>
      <c r="U94" s="67">
        <f t="shared" si="29"/>
        <v>0</v>
      </c>
      <c r="V94" s="63">
        <f t="shared" si="26"/>
        <v>0</v>
      </c>
      <c r="W94" s="63">
        <f t="shared" si="27"/>
        <v>0</v>
      </c>
      <c r="X94" s="63">
        <f t="shared" si="30"/>
        <v>0</v>
      </c>
      <c r="Y94" s="63">
        <f t="shared" si="31"/>
        <v>0</v>
      </c>
      <c r="Z94" s="63">
        <f t="shared" si="28"/>
        <v>0</v>
      </c>
      <c r="AA94" s="131"/>
    </row>
    <row r="95" spans="1:27" s="115" customFormat="1" ht="21" customHeight="1" x14ac:dyDescent="0.25">
      <c r="A95" s="145"/>
      <c r="B95" s="12"/>
      <c r="C95" s="308"/>
      <c r="D95" s="12"/>
      <c r="E95" s="12"/>
      <c r="F95" s="12"/>
      <c r="G95" s="12"/>
      <c r="H95" s="226"/>
      <c r="I95" s="226"/>
      <c r="J95" s="313">
        <f t="shared" si="23"/>
        <v>0</v>
      </c>
      <c r="K95" s="131"/>
      <c r="L95" s="144"/>
      <c r="M95" s="8">
        <f t="shared" si="24"/>
        <v>0</v>
      </c>
      <c r="N95" s="66"/>
      <c r="O95" s="66"/>
      <c r="P95" s="8">
        <f t="shared" si="25"/>
        <v>18</v>
      </c>
      <c r="Q95" s="67">
        <f t="shared" si="29"/>
        <v>0</v>
      </c>
      <c r="R95" s="67">
        <f t="shared" si="29"/>
        <v>0</v>
      </c>
      <c r="S95" s="67">
        <f t="shared" si="29"/>
        <v>0</v>
      </c>
      <c r="T95" s="67">
        <f t="shared" si="29"/>
        <v>0</v>
      </c>
      <c r="U95" s="67">
        <f t="shared" si="29"/>
        <v>0</v>
      </c>
      <c r="V95" s="63">
        <f t="shared" si="26"/>
        <v>0</v>
      </c>
      <c r="W95" s="63">
        <f t="shared" si="27"/>
        <v>0</v>
      </c>
      <c r="X95" s="63">
        <f t="shared" si="30"/>
        <v>0</v>
      </c>
      <c r="Y95" s="63">
        <f t="shared" si="31"/>
        <v>0</v>
      </c>
      <c r="Z95" s="63">
        <f t="shared" si="28"/>
        <v>0</v>
      </c>
      <c r="AA95" s="131"/>
    </row>
    <row r="96" spans="1:27" s="115" customFormat="1" ht="21" customHeight="1" x14ac:dyDescent="0.25">
      <c r="A96" s="134"/>
      <c r="B96" s="12"/>
      <c r="C96" s="308"/>
      <c r="D96" s="226"/>
      <c r="E96" s="12"/>
      <c r="F96" s="12"/>
      <c r="G96" s="12"/>
      <c r="H96" s="226"/>
      <c r="I96" s="12"/>
      <c r="J96" s="313">
        <f t="shared" si="23"/>
        <v>0</v>
      </c>
      <c r="K96" s="131"/>
      <c r="L96" s="66"/>
      <c r="M96" s="8">
        <f t="shared" si="24"/>
        <v>0</v>
      </c>
      <c r="N96" s="66"/>
      <c r="O96" s="66"/>
      <c r="P96" s="8">
        <f t="shared" si="25"/>
        <v>18</v>
      </c>
      <c r="Q96" s="67">
        <f t="shared" si="29"/>
        <v>0</v>
      </c>
      <c r="R96" s="67">
        <f t="shared" si="29"/>
        <v>0</v>
      </c>
      <c r="S96" s="67">
        <f t="shared" si="29"/>
        <v>0</v>
      </c>
      <c r="T96" s="67">
        <f t="shared" si="29"/>
        <v>0</v>
      </c>
      <c r="U96" s="67">
        <f t="shared" si="29"/>
        <v>0</v>
      </c>
      <c r="V96" s="63">
        <f t="shared" si="26"/>
        <v>0</v>
      </c>
      <c r="W96" s="63">
        <f t="shared" si="27"/>
        <v>0</v>
      </c>
      <c r="X96" s="63">
        <f t="shared" si="30"/>
        <v>0</v>
      </c>
      <c r="Y96" s="63">
        <f t="shared" si="31"/>
        <v>0</v>
      </c>
      <c r="Z96" s="63">
        <f t="shared" si="28"/>
        <v>0</v>
      </c>
      <c r="AA96" s="131"/>
    </row>
    <row r="97" spans="1:27" s="115" customFormat="1" ht="21" customHeight="1" x14ac:dyDescent="0.25">
      <c r="A97" s="134"/>
      <c r="B97" s="12"/>
      <c r="C97" s="308"/>
      <c r="D97" s="12"/>
      <c r="E97" s="12"/>
      <c r="F97" s="12"/>
      <c r="G97" s="12"/>
      <c r="H97" s="226"/>
      <c r="I97" s="12"/>
      <c r="J97" s="313">
        <f t="shared" si="23"/>
        <v>0</v>
      </c>
      <c r="K97" s="131"/>
      <c r="L97" s="66"/>
      <c r="M97" s="8">
        <f t="shared" si="24"/>
        <v>0</v>
      </c>
      <c r="N97" s="66"/>
      <c r="O97" s="66"/>
      <c r="P97" s="8">
        <f t="shared" si="25"/>
        <v>18</v>
      </c>
      <c r="Q97" s="67">
        <f t="shared" si="29"/>
        <v>0</v>
      </c>
      <c r="R97" s="67">
        <f t="shared" si="29"/>
        <v>0</v>
      </c>
      <c r="S97" s="67">
        <f t="shared" si="29"/>
        <v>0</v>
      </c>
      <c r="T97" s="67">
        <f t="shared" si="29"/>
        <v>0</v>
      </c>
      <c r="U97" s="67">
        <f t="shared" si="29"/>
        <v>0</v>
      </c>
      <c r="V97" s="63">
        <f t="shared" si="26"/>
        <v>0</v>
      </c>
      <c r="W97" s="63">
        <f t="shared" si="27"/>
        <v>0</v>
      </c>
      <c r="X97" s="63">
        <f t="shared" si="30"/>
        <v>0</v>
      </c>
      <c r="Y97" s="63">
        <f t="shared" si="31"/>
        <v>0</v>
      </c>
      <c r="Z97" s="63">
        <f t="shared" si="28"/>
        <v>0</v>
      </c>
      <c r="AA97" s="131"/>
    </row>
    <row r="98" spans="1:27" s="115" customFormat="1" ht="21" customHeight="1" x14ac:dyDescent="0.25">
      <c r="A98" s="134"/>
      <c r="B98" s="12"/>
      <c r="C98" s="308"/>
      <c r="D98" s="12"/>
      <c r="E98" s="12"/>
      <c r="F98" s="12"/>
      <c r="G98" s="12"/>
      <c r="H98" s="226"/>
      <c r="I98" s="12"/>
      <c r="J98" s="313">
        <f t="shared" si="23"/>
        <v>0</v>
      </c>
      <c r="K98" s="131"/>
      <c r="L98" s="66"/>
      <c r="M98" s="8">
        <f t="shared" si="24"/>
        <v>0</v>
      </c>
      <c r="N98" s="66"/>
      <c r="O98" s="66"/>
      <c r="P98" s="8">
        <f t="shared" si="25"/>
        <v>18</v>
      </c>
      <c r="Q98" s="67">
        <f t="shared" si="29"/>
        <v>0</v>
      </c>
      <c r="R98" s="67">
        <f t="shared" si="29"/>
        <v>0</v>
      </c>
      <c r="S98" s="67">
        <f t="shared" si="29"/>
        <v>0</v>
      </c>
      <c r="T98" s="67">
        <f t="shared" si="29"/>
        <v>0</v>
      </c>
      <c r="U98" s="67">
        <f t="shared" si="29"/>
        <v>0</v>
      </c>
      <c r="V98" s="63">
        <f t="shared" si="26"/>
        <v>0</v>
      </c>
      <c r="W98" s="63">
        <f t="shared" si="27"/>
        <v>0</v>
      </c>
      <c r="X98" s="63">
        <f t="shared" si="30"/>
        <v>0</v>
      </c>
      <c r="Y98" s="63">
        <f t="shared" si="31"/>
        <v>0</v>
      </c>
      <c r="Z98" s="63">
        <f t="shared" si="28"/>
        <v>0</v>
      </c>
      <c r="AA98" s="131"/>
    </row>
    <row r="99" spans="1:27" s="130" customFormat="1" ht="21" customHeight="1" x14ac:dyDescent="0.25">
      <c r="A99" s="134"/>
      <c r="B99" s="12"/>
      <c r="C99" s="308"/>
      <c r="D99" s="12"/>
      <c r="E99" s="12"/>
      <c r="F99" s="12"/>
      <c r="G99" s="226"/>
      <c r="H99" s="226"/>
      <c r="I99" s="12"/>
      <c r="J99" s="313">
        <f t="shared" si="23"/>
        <v>0</v>
      </c>
      <c r="K99" s="129"/>
      <c r="L99" s="66"/>
      <c r="M99" s="8">
        <f t="shared" si="24"/>
        <v>0</v>
      </c>
      <c r="N99" s="66"/>
      <c r="O99" s="66"/>
      <c r="P99" s="8">
        <f t="shared" si="25"/>
        <v>18</v>
      </c>
      <c r="Q99" s="67">
        <f t="shared" si="29"/>
        <v>0</v>
      </c>
      <c r="R99" s="67">
        <f t="shared" si="29"/>
        <v>0</v>
      </c>
      <c r="S99" s="67">
        <f t="shared" si="29"/>
        <v>0</v>
      </c>
      <c r="T99" s="67">
        <f t="shared" si="29"/>
        <v>0</v>
      </c>
      <c r="U99" s="67">
        <f t="shared" si="29"/>
        <v>0</v>
      </c>
      <c r="V99" s="63">
        <f t="shared" si="26"/>
        <v>0</v>
      </c>
      <c r="W99" s="63">
        <f t="shared" si="27"/>
        <v>0</v>
      </c>
      <c r="X99" s="63">
        <f t="shared" si="30"/>
        <v>0</v>
      </c>
      <c r="Y99" s="63">
        <f t="shared" si="31"/>
        <v>0</v>
      </c>
      <c r="Z99" s="63">
        <f t="shared" si="28"/>
        <v>0</v>
      </c>
      <c r="AA99" s="129"/>
    </row>
    <row r="100" spans="1:27" s="130" customFormat="1" ht="21" customHeight="1" x14ac:dyDescent="0.25">
      <c r="A100" s="134"/>
      <c r="B100" s="12"/>
      <c r="C100" s="308"/>
      <c r="D100" s="12"/>
      <c r="E100" s="12"/>
      <c r="F100" s="12"/>
      <c r="G100" s="226"/>
      <c r="H100" s="226"/>
      <c r="I100" s="12"/>
      <c r="J100" s="313">
        <f t="shared" si="23"/>
        <v>0</v>
      </c>
      <c r="K100" s="129"/>
      <c r="L100" s="66"/>
      <c r="M100" s="8">
        <f t="shared" si="24"/>
        <v>0</v>
      </c>
      <c r="N100" s="66"/>
      <c r="O100" s="66"/>
      <c r="P100" s="8">
        <f t="shared" si="25"/>
        <v>18</v>
      </c>
      <c r="Q100" s="67">
        <f t="shared" si="29"/>
        <v>0</v>
      </c>
      <c r="R100" s="67">
        <f t="shared" si="29"/>
        <v>0</v>
      </c>
      <c r="S100" s="67">
        <f t="shared" si="29"/>
        <v>0</v>
      </c>
      <c r="T100" s="67">
        <f t="shared" si="29"/>
        <v>0</v>
      </c>
      <c r="U100" s="67">
        <f t="shared" si="29"/>
        <v>0</v>
      </c>
      <c r="V100" s="63">
        <f t="shared" si="26"/>
        <v>0</v>
      </c>
      <c r="W100" s="63">
        <f t="shared" si="27"/>
        <v>0</v>
      </c>
      <c r="X100" s="63">
        <f t="shared" si="30"/>
        <v>0</v>
      </c>
      <c r="Y100" s="63">
        <f t="shared" si="31"/>
        <v>0</v>
      </c>
      <c r="Z100" s="63">
        <f t="shared" si="28"/>
        <v>0</v>
      </c>
      <c r="AA100" s="129"/>
    </row>
    <row r="101" spans="1:27" s="130" customFormat="1" ht="21" customHeight="1" x14ac:dyDescent="0.25">
      <c r="A101" s="134"/>
      <c r="B101" s="12"/>
      <c r="C101" s="308"/>
      <c r="D101" s="12"/>
      <c r="E101" s="12"/>
      <c r="F101" s="12"/>
      <c r="G101" s="226"/>
      <c r="H101" s="226"/>
      <c r="I101" s="12"/>
      <c r="J101" s="313">
        <f t="shared" si="23"/>
        <v>0</v>
      </c>
      <c r="K101" s="129"/>
      <c r="L101" s="66"/>
      <c r="M101" s="8">
        <f t="shared" si="24"/>
        <v>0</v>
      </c>
      <c r="N101" s="66"/>
      <c r="O101" s="66"/>
      <c r="P101" s="8">
        <f t="shared" si="25"/>
        <v>18</v>
      </c>
      <c r="Q101" s="67">
        <f t="shared" si="29"/>
        <v>0</v>
      </c>
      <c r="R101" s="67">
        <f t="shared" si="29"/>
        <v>0</v>
      </c>
      <c r="S101" s="67">
        <f t="shared" si="29"/>
        <v>0</v>
      </c>
      <c r="T101" s="67">
        <f t="shared" si="29"/>
        <v>0</v>
      </c>
      <c r="U101" s="67">
        <f t="shared" si="29"/>
        <v>0</v>
      </c>
      <c r="V101" s="63">
        <f t="shared" si="26"/>
        <v>0</v>
      </c>
      <c r="W101" s="63">
        <f t="shared" si="27"/>
        <v>0</v>
      </c>
      <c r="X101" s="63">
        <f t="shared" si="30"/>
        <v>0</v>
      </c>
      <c r="Y101" s="63">
        <f t="shared" si="31"/>
        <v>0</v>
      </c>
      <c r="Z101" s="63">
        <f t="shared" si="28"/>
        <v>0</v>
      </c>
      <c r="AA101" s="129"/>
    </row>
    <row r="102" spans="1:27" s="130" customFormat="1" ht="21" customHeight="1" x14ac:dyDescent="0.25">
      <c r="A102" s="134"/>
      <c r="B102" s="12"/>
      <c r="C102" s="308"/>
      <c r="D102" s="12"/>
      <c r="E102" s="12"/>
      <c r="F102" s="12"/>
      <c r="G102" s="226"/>
      <c r="H102" s="226"/>
      <c r="I102" s="12"/>
      <c r="J102" s="313">
        <f t="shared" si="23"/>
        <v>0</v>
      </c>
      <c r="K102" s="129"/>
      <c r="L102" s="66"/>
      <c r="M102" s="8">
        <f t="shared" si="24"/>
        <v>0</v>
      </c>
      <c r="N102" s="66"/>
      <c r="O102" s="66"/>
      <c r="P102" s="8">
        <f t="shared" si="25"/>
        <v>18</v>
      </c>
      <c r="Q102" s="67">
        <f t="shared" si="29"/>
        <v>0</v>
      </c>
      <c r="R102" s="67">
        <f t="shared" si="29"/>
        <v>0</v>
      </c>
      <c r="S102" s="67">
        <f t="shared" si="29"/>
        <v>0</v>
      </c>
      <c r="T102" s="67">
        <f t="shared" si="29"/>
        <v>0</v>
      </c>
      <c r="U102" s="67">
        <f t="shared" si="29"/>
        <v>0</v>
      </c>
      <c r="V102" s="63">
        <f t="shared" si="26"/>
        <v>0</v>
      </c>
      <c r="W102" s="63">
        <f t="shared" si="27"/>
        <v>0</v>
      </c>
      <c r="X102" s="63">
        <f t="shared" si="30"/>
        <v>0</v>
      </c>
      <c r="Y102" s="63">
        <f t="shared" si="31"/>
        <v>0</v>
      </c>
      <c r="Z102" s="63">
        <f t="shared" si="28"/>
        <v>0</v>
      </c>
      <c r="AA102" s="129"/>
    </row>
    <row r="103" spans="1:27" s="130" customFormat="1" ht="21" customHeight="1" x14ac:dyDescent="0.25">
      <c r="A103" s="134"/>
      <c r="B103" s="12"/>
      <c r="C103" s="308"/>
      <c r="D103" s="12"/>
      <c r="E103" s="12"/>
      <c r="F103" s="12"/>
      <c r="G103" s="226"/>
      <c r="H103" s="226"/>
      <c r="I103" s="12"/>
      <c r="J103" s="313">
        <f t="shared" si="23"/>
        <v>0</v>
      </c>
      <c r="K103" s="129"/>
      <c r="L103" s="66"/>
      <c r="M103" s="8">
        <f t="shared" si="24"/>
        <v>0</v>
      </c>
      <c r="N103" s="66"/>
      <c r="O103" s="66"/>
      <c r="P103" s="8">
        <f t="shared" si="25"/>
        <v>18</v>
      </c>
      <c r="Q103" s="67">
        <f t="shared" si="29"/>
        <v>0</v>
      </c>
      <c r="R103" s="67">
        <f t="shared" si="29"/>
        <v>0</v>
      </c>
      <c r="S103" s="67">
        <f t="shared" si="29"/>
        <v>0</v>
      </c>
      <c r="T103" s="67">
        <f t="shared" si="29"/>
        <v>0</v>
      </c>
      <c r="U103" s="67">
        <f t="shared" si="29"/>
        <v>0</v>
      </c>
      <c r="V103" s="63">
        <f t="shared" si="26"/>
        <v>0</v>
      </c>
      <c r="W103" s="63">
        <f t="shared" si="27"/>
        <v>0</v>
      </c>
      <c r="X103" s="63">
        <f t="shared" si="30"/>
        <v>0</v>
      </c>
      <c r="Y103" s="63">
        <f t="shared" si="31"/>
        <v>0</v>
      </c>
      <c r="Z103" s="63">
        <f t="shared" si="28"/>
        <v>0</v>
      </c>
      <c r="AA103" s="129"/>
    </row>
    <row r="104" spans="1:27" s="143" customFormat="1" ht="21" customHeight="1" x14ac:dyDescent="0.25">
      <c r="A104" s="221"/>
      <c r="B104" s="12"/>
      <c r="C104" s="308"/>
      <c r="D104" s="105"/>
      <c r="E104" s="105"/>
      <c r="F104" s="105"/>
      <c r="G104" s="105"/>
      <c r="H104" s="105"/>
      <c r="I104" s="105"/>
      <c r="J104" s="313">
        <f t="shared" si="23"/>
        <v>0</v>
      </c>
      <c r="K104" s="142"/>
      <c r="L104" s="66"/>
      <c r="M104" s="8">
        <f t="shared" si="24"/>
        <v>0</v>
      </c>
      <c r="N104" s="66"/>
      <c r="O104" s="66"/>
      <c r="P104" s="8">
        <f t="shared" si="25"/>
        <v>18</v>
      </c>
      <c r="Q104" s="67">
        <f t="shared" si="29"/>
        <v>0</v>
      </c>
      <c r="R104" s="67">
        <f t="shared" si="29"/>
        <v>0</v>
      </c>
      <c r="S104" s="67">
        <f t="shared" si="29"/>
        <v>0</v>
      </c>
      <c r="T104" s="67">
        <f t="shared" si="29"/>
        <v>0</v>
      </c>
      <c r="U104" s="67">
        <f t="shared" si="29"/>
        <v>0</v>
      </c>
      <c r="V104" s="63">
        <f t="shared" si="26"/>
        <v>0</v>
      </c>
      <c r="W104" s="63">
        <f t="shared" si="27"/>
        <v>0</v>
      </c>
      <c r="X104" s="63">
        <f t="shared" si="30"/>
        <v>0</v>
      </c>
      <c r="Y104" s="63">
        <f t="shared" si="31"/>
        <v>0</v>
      </c>
      <c r="Z104" s="63">
        <f t="shared" si="28"/>
        <v>0</v>
      </c>
      <c r="AA104" s="142"/>
    </row>
    <row r="105" spans="1:27" s="115" customFormat="1" ht="21" customHeight="1" x14ac:dyDescent="0.25">
      <c r="A105" s="134"/>
      <c r="B105" s="12"/>
      <c r="C105" s="308"/>
      <c r="D105" s="12"/>
      <c r="E105" s="12"/>
      <c r="F105" s="12"/>
      <c r="G105" s="226"/>
      <c r="H105" s="226"/>
      <c r="I105" s="12"/>
      <c r="J105" s="313">
        <f t="shared" si="23"/>
        <v>0</v>
      </c>
      <c r="K105" s="131"/>
      <c r="L105" s="66"/>
      <c r="M105" s="8">
        <f t="shared" si="24"/>
        <v>0</v>
      </c>
      <c r="N105" s="66"/>
      <c r="O105" s="66"/>
      <c r="P105" s="8">
        <f t="shared" si="25"/>
        <v>18</v>
      </c>
      <c r="Q105" s="67">
        <f t="shared" si="29"/>
        <v>0</v>
      </c>
      <c r="R105" s="67">
        <f t="shared" si="29"/>
        <v>0</v>
      </c>
      <c r="S105" s="67">
        <f t="shared" si="29"/>
        <v>0</v>
      </c>
      <c r="T105" s="67">
        <f t="shared" si="29"/>
        <v>0</v>
      </c>
      <c r="U105" s="67">
        <f t="shared" si="29"/>
        <v>0</v>
      </c>
      <c r="V105" s="63">
        <f t="shared" si="26"/>
        <v>0</v>
      </c>
      <c r="W105" s="63">
        <f t="shared" si="27"/>
        <v>0</v>
      </c>
      <c r="X105" s="63">
        <f t="shared" si="30"/>
        <v>0</v>
      </c>
      <c r="Y105" s="63">
        <f t="shared" si="31"/>
        <v>0</v>
      </c>
      <c r="Z105" s="63">
        <f t="shared" si="28"/>
        <v>0</v>
      </c>
      <c r="AA105" s="131"/>
    </row>
    <row r="106" spans="1:27" s="115" customFormat="1" ht="21" customHeight="1" x14ac:dyDescent="0.25">
      <c r="A106" s="134"/>
      <c r="B106" s="12"/>
      <c r="C106" s="308"/>
      <c r="D106" s="12"/>
      <c r="E106" s="12"/>
      <c r="F106" s="12"/>
      <c r="G106" s="226"/>
      <c r="H106" s="226"/>
      <c r="I106" s="12"/>
      <c r="J106" s="313">
        <f t="shared" si="23"/>
        <v>0</v>
      </c>
      <c r="K106" s="131"/>
      <c r="L106" s="66"/>
      <c r="M106" s="8">
        <f t="shared" si="24"/>
        <v>0</v>
      </c>
      <c r="N106" s="66"/>
      <c r="O106" s="66"/>
      <c r="P106" s="8">
        <f t="shared" si="25"/>
        <v>18</v>
      </c>
      <c r="Q106" s="67">
        <f t="shared" si="29"/>
        <v>0</v>
      </c>
      <c r="R106" s="67">
        <f t="shared" si="29"/>
        <v>0</v>
      </c>
      <c r="S106" s="67">
        <f t="shared" si="29"/>
        <v>0</v>
      </c>
      <c r="T106" s="67">
        <f t="shared" si="29"/>
        <v>0</v>
      </c>
      <c r="U106" s="67">
        <f t="shared" si="29"/>
        <v>0</v>
      </c>
      <c r="V106" s="63">
        <f t="shared" si="26"/>
        <v>0</v>
      </c>
      <c r="W106" s="63">
        <f t="shared" si="27"/>
        <v>0</v>
      </c>
      <c r="X106" s="63">
        <f t="shared" si="30"/>
        <v>0</v>
      </c>
      <c r="Y106" s="63">
        <f t="shared" si="31"/>
        <v>0</v>
      </c>
      <c r="Z106" s="63">
        <f t="shared" si="28"/>
        <v>0</v>
      </c>
      <c r="AA106" s="131"/>
    </row>
    <row r="107" spans="1:27" s="115" customFormat="1" ht="21" customHeight="1" x14ac:dyDescent="0.25">
      <c r="A107" s="134"/>
      <c r="B107" s="12"/>
      <c r="C107" s="308"/>
      <c r="D107" s="12"/>
      <c r="E107" s="12"/>
      <c r="F107" s="12"/>
      <c r="G107" s="226"/>
      <c r="H107" s="226"/>
      <c r="I107" s="12"/>
      <c r="J107" s="313">
        <f t="shared" si="23"/>
        <v>0</v>
      </c>
      <c r="K107" s="131"/>
      <c r="L107" s="66"/>
      <c r="M107" s="8">
        <f t="shared" si="24"/>
        <v>0</v>
      </c>
      <c r="N107" s="66"/>
      <c r="O107" s="66"/>
      <c r="P107" s="8">
        <f t="shared" si="25"/>
        <v>18</v>
      </c>
      <c r="Q107" s="67">
        <f t="shared" si="29"/>
        <v>0</v>
      </c>
      <c r="R107" s="67">
        <f t="shared" si="29"/>
        <v>0</v>
      </c>
      <c r="S107" s="67">
        <f t="shared" si="29"/>
        <v>0</v>
      </c>
      <c r="T107" s="67">
        <f t="shared" si="29"/>
        <v>0</v>
      </c>
      <c r="U107" s="67">
        <f t="shared" si="29"/>
        <v>0</v>
      </c>
      <c r="V107" s="63">
        <f t="shared" si="26"/>
        <v>0</v>
      </c>
      <c r="W107" s="63">
        <f t="shared" si="27"/>
        <v>0</v>
      </c>
      <c r="X107" s="63">
        <f t="shared" si="30"/>
        <v>0</v>
      </c>
      <c r="Y107" s="63">
        <f t="shared" si="31"/>
        <v>0</v>
      </c>
      <c r="Z107" s="63">
        <f t="shared" si="28"/>
        <v>0</v>
      </c>
      <c r="AA107" s="131"/>
    </row>
    <row r="108" spans="1:27" s="115" customFormat="1" ht="21" customHeight="1" x14ac:dyDescent="0.25">
      <c r="A108" s="134"/>
      <c r="B108" s="12"/>
      <c r="C108" s="308"/>
      <c r="D108" s="12"/>
      <c r="E108" s="12"/>
      <c r="F108" s="12"/>
      <c r="G108" s="226"/>
      <c r="H108" s="226"/>
      <c r="I108" s="12"/>
      <c r="J108" s="313">
        <f t="shared" si="23"/>
        <v>0</v>
      </c>
      <c r="K108" s="131"/>
      <c r="L108" s="66"/>
      <c r="M108" s="8">
        <f t="shared" si="24"/>
        <v>0</v>
      </c>
      <c r="N108" s="66"/>
      <c r="O108" s="66"/>
      <c r="P108" s="8">
        <f t="shared" si="25"/>
        <v>18</v>
      </c>
      <c r="Q108" s="67">
        <f t="shared" si="29"/>
        <v>0</v>
      </c>
      <c r="R108" s="67">
        <f t="shared" si="29"/>
        <v>0</v>
      </c>
      <c r="S108" s="67">
        <f t="shared" si="29"/>
        <v>0</v>
      </c>
      <c r="T108" s="67">
        <f t="shared" si="29"/>
        <v>0</v>
      </c>
      <c r="U108" s="67">
        <f t="shared" si="29"/>
        <v>0</v>
      </c>
      <c r="V108" s="63">
        <f t="shared" si="26"/>
        <v>0</v>
      </c>
      <c r="W108" s="63">
        <f t="shared" si="27"/>
        <v>0</v>
      </c>
      <c r="X108" s="63">
        <f t="shared" si="30"/>
        <v>0</v>
      </c>
      <c r="Y108" s="63">
        <f t="shared" si="31"/>
        <v>0</v>
      </c>
      <c r="Z108" s="63">
        <f t="shared" si="28"/>
        <v>0</v>
      </c>
      <c r="AA108" s="131"/>
    </row>
    <row r="109" spans="1:27" s="130" customFormat="1" ht="21" customHeight="1" x14ac:dyDescent="0.25">
      <c r="A109" s="134"/>
      <c r="B109" s="12"/>
      <c r="C109" s="308"/>
      <c r="D109" s="12"/>
      <c r="E109" s="12"/>
      <c r="F109" s="12"/>
      <c r="G109" s="226"/>
      <c r="H109" s="226"/>
      <c r="I109" s="12"/>
      <c r="J109" s="313">
        <f t="shared" si="23"/>
        <v>0</v>
      </c>
      <c r="K109" s="129"/>
      <c r="L109" s="66"/>
      <c r="M109" s="8">
        <f t="shared" si="24"/>
        <v>0</v>
      </c>
      <c r="N109" s="66"/>
      <c r="O109" s="66"/>
      <c r="P109" s="8">
        <f t="shared" si="25"/>
        <v>18</v>
      </c>
      <c r="Q109" s="67">
        <f t="shared" si="29"/>
        <v>0</v>
      </c>
      <c r="R109" s="67">
        <f t="shared" si="29"/>
        <v>0</v>
      </c>
      <c r="S109" s="67">
        <f t="shared" si="29"/>
        <v>0</v>
      </c>
      <c r="T109" s="67">
        <f t="shared" si="29"/>
        <v>0</v>
      </c>
      <c r="U109" s="67">
        <f t="shared" si="29"/>
        <v>0</v>
      </c>
      <c r="V109" s="63">
        <f t="shared" si="26"/>
        <v>0</v>
      </c>
      <c r="W109" s="63">
        <f t="shared" si="27"/>
        <v>0</v>
      </c>
      <c r="X109" s="63">
        <f t="shared" si="30"/>
        <v>0</v>
      </c>
      <c r="Y109" s="63">
        <f t="shared" si="31"/>
        <v>0</v>
      </c>
      <c r="Z109" s="63">
        <f t="shared" si="28"/>
        <v>0</v>
      </c>
      <c r="AA109" s="129"/>
    </row>
    <row r="110" spans="1:27" s="115" customFormat="1" ht="21" customHeight="1" x14ac:dyDescent="0.25">
      <c r="A110" s="134"/>
      <c r="B110" s="12"/>
      <c r="C110" s="308"/>
      <c r="D110" s="12"/>
      <c r="E110" s="12"/>
      <c r="F110" s="12"/>
      <c r="G110" s="226"/>
      <c r="H110" s="226"/>
      <c r="I110" s="12"/>
      <c r="J110" s="313">
        <f t="shared" si="23"/>
        <v>0</v>
      </c>
      <c r="K110" s="131"/>
      <c r="L110" s="66"/>
      <c r="M110" s="8">
        <f t="shared" si="24"/>
        <v>0</v>
      </c>
      <c r="N110" s="66"/>
      <c r="O110" s="66"/>
      <c r="P110" s="8">
        <f t="shared" si="25"/>
        <v>18</v>
      </c>
      <c r="Q110" s="67">
        <f t="shared" si="29"/>
        <v>0</v>
      </c>
      <c r="R110" s="67">
        <f t="shared" si="29"/>
        <v>0</v>
      </c>
      <c r="S110" s="67">
        <f t="shared" si="29"/>
        <v>0</v>
      </c>
      <c r="T110" s="67">
        <f t="shared" si="29"/>
        <v>0</v>
      </c>
      <c r="U110" s="67">
        <f t="shared" si="29"/>
        <v>0</v>
      </c>
      <c r="V110" s="63">
        <f t="shared" si="26"/>
        <v>0</v>
      </c>
      <c r="W110" s="63">
        <f t="shared" si="27"/>
        <v>0</v>
      </c>
      <c r="X110" s="63">
        <f t="shared" si="30"/>
        <v>0</v>
      </c>
      <c r="Y110" s="63">
        <f t="shared" si="31"/>
        <v>0</v>
      </c>
      <c r="Z110" s="63">
        <f t="shared" si="28"/>
        <v>0</v>
      </c>
      <c r="AA110" s="131"/>
    </row>
    <row r="111" spans="1:27" s="115" customFormat="1" ht="21" customHeight="1" x14ac:dyDescent="0.25">
      <c r="A111" s="134"/>
      <c r="B111" s="12"/>
      <c r="C111" s="308"/>
      <c r="D111" s="12"/>
      <c r="E111" s="12"/>
      <c r="F111" s="12"/>
      <c r="G111" s="226"/>
      <c r="H111" s="226"/>
      <c r="I111" s="12"/>
      <c r="J111" s="313">
        <f t="shared" si="23"/>
        <v>0</v>
      </c>
      <c r="K111" s="131"/>
      <c r="L111" s="66"/>
      <c r="M111" s="8">
        <f t="shared" si="24"/>
        <v>0</v>
      </c>
      <c r="N111" s="66"/>
      <c r="O111" s="66"/>
      <c r="P111" s="8">
        <f t="shared" si="25"/>
        <v>18</v>
      </c>
      <c r="Q111" s="67">
        <f t="shared" si="29"/>
        <v>0</v>
      </c>
      <c r="R111" s="67">
        <f t="shared" si="29"/>
        <v>0</v>
      </c>
      <c r="S111" s="67">
        <f t="shared" si="29"/>
        <v>0</v>
      </c>
      <c r="T111" s="67">
        <f t="shared" si="29"/>
        <v>0</v>
      </c>
      <c r="U111" s="67">
        <f t="shared" si="29"/>
        <v>0</v>
      </c>
      <c r="V111" s="63">
        <f t="shared" si="26"/>
        <v>0</v>
      </c>
      <c r="W111" s="63">
        <f t="shared" si="27"/>
        <v>0</v>
      </c>
      <c r="X111" s="63">
        <f t="shared" si="30"/>
        <v>0</v>
      </c>
      <c r="Y111" s="63">
        <f t="shared" si="31"/>
        <v>0</v>
      </c>
      <c r="Z111" s="63">
        <f t="shared" si="28"/>
        <v>0</v>
      </c>
      <c r="AA111" s="131"/>
    </row>
    <row r="112" spans="1:27" s="115" customFormat="1" ht="21" customHeight="1" x14ac:dyDescent="0.25">
      <c r="A112" s="134"/>
      <c r="B112" s="12"/>
      <c r="C112" s="308"/>
      <c r="D112" s="12"/>
      <c r="E112" s="12"/>
      <c r="F112" s="12"/>
      <c r="G112" s="226"/>
      <c r="H112" s="226"/>
      <c r="I112" s="12"/>
      <c r="J112" s="313">
        <f t="shared" si="23"/>
        <v>0</v>
      </c>
      <c r="K112" s="131"/>
      <c r="L112" s="66"/>
      <c r="M112" s="8">
        <f t="shared" si="24"/>
        <v>0</v>
      </c>
      <c r="N112" s="66"/>
      <c r="O112" s="66"/>
      <c r="P112" s="8">
        <f t="shared" si="25"/>
        <v>18</v>
      </c>
      <c r="Q112" s="67">
        <f t="shared" si="29"/>
        <v>0</v>
      </c>
      <c r="R112" s="67">
        <f t="shared" si="29"/>
        <v>0</v>
      </c>
      <c r="S112" s="67">
        <f t="shared" si="29"/>
        <v>0</v>
      </c>
      <c r="T112" s="67">
        <f t="shared" si="29"/>
        <v>0</v>
      </c>
      <c r="U112" s="67">
        <f t="shared" si="29"/>
        <v>0</v>
      </c>
      <c r="V112" s="63">
        <f t="shared" si="26"/>
        <v>0</v>
      </c>
      <c r="W112" s="63">
        <f t="shared" si="27"/>
        <v>0</v>
      </c>
      <c r="X112" s="63">
        <f t="shared" si="30"/>
        <v>0</v>
      </c>
      <c r="Y112" s="63">
        <f t="shared" si="31"/>
        <v>0</v>
      </c>
      <c r="Z112" s="63">
        <f t="shared" si="28"/>
        <v>0</v>
      </c>
      <c r="AA112" s="131"/>
    </row>
    <row r="113" spans="1:27" s="115" customFormat="1" ht="21" customHeight="1" x14ac:dyDescent="0.25">
      <c r="A113" s="134"/>
      <c r="B113" s="12"/>
      <c r="C113" s="308"/>
      <c r="D113" s="12"/>
      <c r="E113" s="12"/>
      <c r="F113" s="12"/>
      <c r="G113" s="226"/>
      <c r="H113" s="226"/>
      <c r="I113" s="12"/>
      <c r="J113" s="313">
        <f t="shared" si="23"/>
        <v>0</v>
      </c>
      <c r="K113" s="131"/>
      <c r="L113" s="66"/>
      <c r="M113" s="8">
        <f t="shared" si="24"/>
        <v>0</v>
      </c>
      <c r="N113" s="66"/>
      <c r="O113" s="66"/>
      <c r="P113" s="8">
        <f t="shared" si="25"/>
        <v>18</v>
      </c>
      <c r="Q113" s="67">
        <f t="shared" si="29"/>
        <v>0</v>
      </c>
      <c r="R113" s="67">
        <f t="shared" si="29"/>
        <v>0</v>
      </c>
      <c r="S113" s="67">
        <f t="shared" si="29"/>
        <v>0</v>
      </c>
      <c r="T113" s="67">
        <f t="shared" si="29"/>
        <v>0</v>
      </c>
      <c r="U113" s="67">
        <f t="shared" si="29"/>
        <v>0</v>
      </c>
      <c r="V113" s="63">
        <f t="shared" si="26"/>
        <v>0</v>
      </c>
      <c r="W113" s="63">
        <f t="shared" si="27"/>
        <v>0</v>
      </c>
      <c r="X113" s="63">
        <f t="shared" si="30"/>
        <v>0</v>
      </c>
      <c r="Y113" s="63">
        <f t="shared" si="31"/>
        <v>0</v>
      </c>
      <c r="Z113" s="63">
        <f t="shared" si="28"/>
        <v>0</v>
      </c>
      <c r="AA113" s="131"/>
    </row>
    <row r="114" spans="1:27" s="115" customFormat="1" ht="21" customHeight="1" x14ac:dyDescent="0.25">
      <c r="A114" s="134"/>
      <c r="B114" s="12"/>
      <c r="C114" s="308"/>
      <c r="D114" s="12"/>
      <c r="E114" s="12"/>
      <c r="F114" s="12"/>
      <c r="G114" s="12"/>
      <c r="H114" s="226"/>
      <c r="I114" s="12"/>
      <c r="J114" s="313">
        <f t="shared" si="23"/>
        <v>0</v>
      </c>
      <c r="K114" s="131"/>
      <c r="L114" s="66"/>
      <c r="M114" s="8">
        <f t="shared" si="24"/>
        <v>0</v>
      </c>
      <c r="N114" s="66"/>
      <c r="O114" s="66"/>
      <c r="P114" s="8">
        <f t="shared" si="25"/>
        <v>18</v>
      </c>
      <c r="Q114" s="67">
        <f t="shared" si="29"/>
        <v>0</v>
      </c>
      <c r="R114" s="67">
        <f t="shared" si="29"/>
        <v>0</v>
      </c>
      <c r="S114" s="67">
        <f t="shared" si="29"/>
        <v>0</v>
      </c>
      <c r="T114" s="67">
        <f t="shared" si="29"/>
        <v>0</v>
      </c>
      <c r="U114" s="67">
        <f t="shared" si="29"/>
        <v>0</v>
      </c>
      <c r="V114" s="63">
        <f t="shared" si="26"/>
        <v>0</v>
      </c>
      <c r="W114" s="63">
        <f t="shared" si="27"/>
        <v>0</v>
      </c>
      <c r="X114" s="63">
        <f t="shared" si="30"/>
        <v>0</v>
      </c>
      <c r="Y114" s="63">
        <f t="shared" si="31"/>
        <v>0</v>
      </c>
      <c r="Z114" s="63">
        <f t="shared" si="28"/>
        <v>0</v>
      </c>
      <c r="AA114" s="131"/>
    </row>
    <row r="115" spans="1:27" s="115" customFormat="1" ht="21" customHeight="1" x14ac:dyDescent="0.25">
      <c r="A115" s="134"/>
      <c r="B115" s="12"/>
      <c r="C115" s="308"/>
      <c r="D115" s="12"/>
      <c r="E115" s="12"/>
      <c r="F115" s="12"/>
      <c r="G115" s="226"/>
      <c r="H115" s="226"/>
      <c r="I115" s="12"/>
      <c r="J115" s="313">
        <f t="shared" si="23"/>
        <v>0</v>
      </c>
      <c r="K115" s="131"/>
      <c r="L115" s="66"/>
      <c r="M115" s="8">
        <f t="shared" si="24"/>
        <v>0</v>
      </c>
      <c r="N115" s="66"/>
      <c r="O115" s="66"/>
      <c r="P115" s="8">
        <f t="shared" si="25"/>
        <v>18</v>
      </c>
      <c r="Q115" s="67">
        <f t="shared" si="29"/>
        <v>0</v>
      </c>
      <c r="R115" s="67">
        <f t="shared" si="29"/>
        <v>0</v>
      </c>
      <c r="S115" s="67">
        <f t="shared" si="29"/>
        <v>0</v>
      </c>
      <c r="T115" s="67">
        <f t="shared" si="29"/>
        <v>0</v>
      </c>
      <c r="U115" s="67">
        <f t="shared" si="29"/>
        <v>0</v>
      </c>
      <c r="V115" s="63">
        <f t="shared" si="26"/>
        <v>0</v>
      </c>
      <c r="W115" s="63">
        <f t="shared" si="27"/>
        <v>0</v>
      </c>
      <c r="X115" s="63">
        <f t="shared" si="30"/>
        <v>0</v>
      </c>
      <c r="Y115" s="63">
        <f t="shared" si="31"/>
        <v>0</v>
      </c>
      <c r="Z115" s="63">
        <f t="shared" si="28"/>
        <v>0</v>
      </c>
      <c r="AA115" s="131"/>
    </row>
    <row r="116" spans="1:27" s="115" customFormat="1" ht="21" customHeight="1" x14ac:dyDescent="0.25">
      <c r="A116" s="134"/>
      <c r="B116" s="12"/>
      <c r="C116" s="308"/>
      <c r="D116" s="12"/>
      <c r="E116" s="12"/>
      <c r="F116" s="12"/>
      <c r="G116" s="12"/>
      <c r="H116" s="226"/>
      <c r="I116" s="12"/>
      <c r="J116" s="313">
        <f t="shared" si="23"/>
        <v>0</v>
      </c>
      <c r="K116" s="131"/>
      <c r="L116" s="66"/>
      <c r="M116" s="8">
        <f t="shared" si="24"/>
        <v>0</v>
      </c>
      <c r="N116" s="66"/>
      <c r="O116" s="66"/>
      <c r="P116" s="8">
        <f t="shared" si="25"/>
        <v>18</v>
      </c>
      <c r="Q116" s="67">
        <f t="shared" si="29"/>
        <v>0</v>
      </c>
      <c r="R116" s="67">
        <f t="shared" si="29"/>
        <v>0</v>
      </c>
      <c r="S116" s="67">
        <f t="shared" si="29"/>
        <v>0</v>
      </c>
      <c r="T116" s="67">
        <f t="shared" si="29"/>
        <v>0</v>
      </c>
      <c r="U116" s="67">
        <f t="shared" si="29"/>
        <v>0</v>
      </c>
      <c r="V116" s="63">
        <f t="shared" si="26"/>
        <v>0</v>
      </c>
      <c r="W116" s="63">
        <f t="shared" si="27"/>
        <v>0</v>
      </c>
      <c r="X116" s="63">
        <f t="shared" si="30"/>
        <v>0</v>
      </c>
      <c r="Y116" s="63">
        <f t="shared" si="31"/>
        <v>0</v>
      </c>
      <c r="Z116" s="63">
        <f t="shared" si="28"/>
        <v>0</v>
      </c>
      <c r="AA116" s="131"/>
    </row>
    <row r="117" spans="1:27" s="115" customFormat="1" ht="21" customHeight="1" x14ac:dyDescent="0.25">
      <c r="A117" s="134"/>
      <c r="B117" s="12"/>
      <c r="C117" s="308"/>
      <c r="D117" s="226"/>
      <c r="E117" s="12"/>
      <c r="F117" s="12"/>
      <c r="G117" s="226"/>
      <c r="H117" s="226"/>
      <c r="I117" s="12"/>
      <c r="J117" s="313">
        <f t="shared" si="23"/>
        <v>0</v>
      </c>
      <c r="K117" s="131"/>
      <c r="L117" s="66"/>
      <c r="M117" s="8">
        <f t="shared" si="24"/>
        <v>0</v>
      </c>
      <c r="N117" s="66"/>
      <c r="O117" s="66"/>
      <c r="P117" s="8">
        <f t="shared" si="25"/>
        <v>18</v>
      </c>
      <c r="Q117" s="67">
        <f t="shared" si="29"/>
        <v>0</v>
      </c>
      <c r="R117" s="67">
        <f t="shared" si="29"/>
        <v>0</v>
      </c>
      <c r="S117" s="67">
        <f t="shared" si="29"/>
        <v>0</v>
      </c>
      <c r="T117" s="67">
        <f t="shared" si="29"/>
        <v>0</v>
      </c>
      <c r="U117" s="67">
        <f t="shared" si="29"/>
        <v>0</v>
      </c>
      <c r="V117" s="63">
        <f t="shared" si="26"/>
        <v>0</v>
      </c>
      <c r="W117" s="63">
        <f t="shared" si="27"/>
        <v>0</v>
      </c>
      <c r="X117" s="63">
        <f t="shared" si="30"/>
        <v>0</v>
      </c>
      <c r="Y117" s="63">
        <f t="shared" si="31"/>
        <v>0</v>
      </c>
      <c r="Z117" s="63">
        <f t="shared" si="28"/>
        <v>0</v>
      </c>
      <c r="AA117" s="131"/>
    </row>
    <row r="118" spans="1:27" s="115" customFormat="1" ht="21" customHeight="1" x14ac:dyDescent="0.25">
      <c r="A118" s="134"/>
      <c r="B118" s="12"/>
      <c r="C118" s="308"/>
      <c r="D118" s="12"/>
      <c r="E118" s="12"/>
      <c r="F118" s="12"/>
      <c r="G118" s="226"/>
      <c r="H118" s="226"/>
      <c r="I118" s="12"/>
      <c r="J118" s="313">
        <f t="shared" si="23"/>
        <v>0</v>
      </c>
      <c r="K118" s="131"/>
      <c r="L118" s="66"/>
      <c r="M118" s="8">
        <f t="shared" si="24"/>
        <v>0</v>
      </c>
      <c r="N118" s="66"/>
      <c r="O118" s="66"/>
      <c r="P118" s="8">
        <f t="shared" si="25"/>
        <v>18</v>
      </c>
      <c r="Q118" s="67">
        <f t="shared" si="29"/>
        <v>0</v>
      </c>
      <c r="R118" s="67">
        <f t="shared" si="29"/>
        <v>0</v>
      </c>
      <c r="S118" s="67">
        <f t="shared" si="29"/>
        <v>0</v>
      </c>
      <c r="T118" s="67">
        <f t="shared" si="29"/>
        <v>0</v>
      </c>
      <c r="U118" s="67">
        <f t="shared" si="29"/>
        <v>0</v>
      </c>
      <c r="V118" s="63">
        <f t="shared" si="26"/>
        <v>0</v>
      </c>
      <c r="W118" s="63">
        <f t="shared" si="27"/>
        <v>0</v>
      </c>
      <c r="X118" s="63">
        <f t="shared" si="30"/>
        <v>0</v>
      </c>
      <c r="Y118" s="63">
        <f t="shared" si="31"/>
        <v>0</v>
      </c>
      <c r="Z118" s="63">
        <f t="shared" si="28"/>
        <v>0</v>
      </c>
      <c r="AA118" s="131"/>
    </row>
    <row r="119" spans="1:27" s="115" customFormat="1" ht="21" customHeight="1" x14ac:dyDescent="0.25">
      <c r="A119" s="134"/>
      <c r="B119" s="12"/>
      <c r="C119" s="308"/>
      <c r="D119" s="12"/>
      <c r="E119" s="12"/>
      <c r="F119" s="12"/>
      <c r="G119" s="226"/>
      <c r="H119" s="226"/>
      <c r="I119" s="12"/>
      <c r="J119" s="313">
        <f t="shared" si="23"/>
        <v>0</v>
      </c>
      <c r="K119" s="131"/>
      <c r="L119" s="66"/>
      <c r="M119" s="8">
        <f t="shared" si="24"/>
        <v>0</v>
      </c>
      <c r="N119" s="66"/>
      <c r="O119" s="66"/>
      <c r="P119" s="8">
        <f t="shared" si="25"/>
        <v>18</v>
      </c>
      <c r="Q119" s="67">
        <f t="shared" si="29"/>
        <v>0</v>
      </c>
      <c r="R119" s="67">
        <f t="shared" si="29"/>
        <v>0</v>
      </c>
      <c r="S119" s="67">
        <f t="shared" si="29"/>
        <v>0</v>
      </c>
      <c r="T119" s="67">
        <f t="shared" si="29"/>
        <v>0</v>
      </c>
      <c r="U119" s="67">
        <f t="shared" si="29"/>
        <v>0</v>
      </c>
      <c r="V119" s="63">
        <f t="shared" si="26"/>
        <v>0</v>
      </c>
      <c r="W119" s="63">
        <f t="shared" si="27"/>
        <v>0</v>
      </c>
      <c r="X119" s="63">
        <f t="shared" si="30"/>
        <v>0</v>
      </c>
      <c r="Y119" s="63">
        <f t="shared" si="31"/>
        <v>0</v>
      </c>
      <c r="Z119" s="63">
        <f t="shared" si="28"/>
        <v>0</v>
      </c>
      <c r="AA119" s="131"/>
    </row>
    <row r="120" spans="1:27" s="115" customFormat="1" ht="21" customHeight="1" x14ac:dyDescent="0.25">
      <c r="A120" s="134"/>
      <c r="B120" s="12"/>
      <c r="C120" s="308"/>
      <c r="D120" s="12"/>
      <c r="E120" s="12"/>
      <c r="F120" s="12"/>
      <c r="G120" s="226"/>
      <c r="H120" s="226"/>
      <c r="I120" s="12"/>
      <c r="J120" s="313">
        <f t="shared" si="23"/>
        <v>0</v>
      </c>
      <c r="K120" s="131"/>
      <c r="L120" s="66"/>
      <c r="M120" s="8">
        <f t="shared" si="24"/>
        <v>0</v>
      </c>
      <c r="N120" s="66"/>
      <c r="O120" s="66"/>
      <c r="P120" s="8">
        <f t="shared" si="25"/>
        <v>18</v>
      </c>
      <c r="Q120" s="67">
        <f t="shared" si="29"/>
        <v>0</v>
      </c>
      <c r="R120" s="67">
        <f t="shared" si="29"/>
        <v>0</v>
      </c>
      <c r="S120" s="67">
        <f t="shared" si="29"/>
        <v>0</v>
      </c>
      <c r="T120" s="67">
        <f t="shared" si="29"/>
        <v>0</v>
      </c>
      <c r="U120" s="67">
        <f t="shared" si="29"/>
        <v>0</v>
      </c>
      <c r="V120" s="63">
        <f t="shared" si="26"/>
        <v>0</v>
      </c>
      <c r="W120" s="63">
        <f t="shared" si="27"/>
        <v>0</v>
      </c>
      <c r="X120" s="63">
        <f t="shared" si="30"/>
        <v>0</v>
      </c>
      <c r="Y120" s="63">
        <f t="shared" si="31"/>
        <v>0</v>
      </c>
      <c r="Z120" s="63">
        <f t="shared" si="28"/>
        <v>0</v>
      </c>
      <c r="AA120" s="131"/>
    </row>
    <row r="121" spans="1:27" s="115" customFormat="1" ht="21" customHeight="1" x14ac:dyDescent="0.25">
      <c r="A121" s="134"/>
      <c r="B121" s="12"/>
      <c r="C121" s="308"/>
      <c r="D121" s="12"/>
      <c r="E121" s="12"/>
      <c r="F121" s="12"/>
      <c r="G121" s="226"/>
      <c r="H121" s="226"/>
      <c r="I121" s="12"/>
      <c r="J121" s="313">
        <f t="shared" si="23"/>
        <v>0</v>
      </c>
      <c r="K121" s="131"/>
      <c r="L121" s="66"/>
      <c r="M121" s="8">
        <f t="shared" si="24"/>
        <v>0</v>
      </c>
      <c r="N121" s="66"/>
      <c r="O121" s="66"/>
      <c r="P121" s="8">
        <f t="shared" si="25"/>
        <v>18</v>
      </c>
      <c r="Q121" s="67">
        <f t="shared" si="29"/>
        <v>0</v>
      </c>
      <c r="R121" s="67">
        <f t="shared" si="29"/>
        <v>0</v>
      </c>
      <c r="S121" s="67">
        <f t="shared" si="29"/>
        <v>0</v>
      </c>
      <c r="T121" s="67">
        <f t="shared" si="29"/>
        <v>0</v>
      </c>
      <c r="U121" s="67">
        <f t="shared" si="29"/>
        <v>0</v>
      </c>
      <c r="V121" s="63">
        <f t="shared" si="26"/>
        <v>0</v>
      </c>
      <c r="W121" s="63">
        <f t="shared" si="27"/>
        <v>0</v>
      </c>
      <c r="X121" s="63">
        <f t="shared" si="30"/>
        <v>0</v>
      </c>
      <c r="Y121" s="63">
        <f t="shared" si="31"/>
        <v>0</v>
      </c>
      <c r="Z121" s="63">
        <f t="shared" si="28"/>
        <v>0</v>
      </c>
      <c r="AA121" s="131"/>
    </row>
    <row r="122" spans="1:27" s="115" customFormat="1" ht="21" customHeight="1" x14ac:dyDescent="0.25">
      <c r="A122" s="134"/>
      <c r="B122" s="12"/>
      <c r="C122" s="308"/>
      <c r="D122" s="12"/>
      <c r="E122" s="12"/>
      <c r="F122" s="12"/>
      <c r="G122" s="226"/>
      <c r="H122" s="226"/>
      <c r="I122" s="12"/>
      <c r="J122" s="313">
        <f t="shared" si="23"/>
        <v>0</v>
      </c>
      <c r="K122" s="131"/>
      <c r="L122" s="66"/>
      <c r="M122" s="8">
        <f t="shared" si="24"/>
        <v>0</v>
      </c>
      <c r="N122" s="66"/>
      <c r="O122" s="66"/>
      <c r="P122" s="8">
        <f t="shared" si="25"/>
        <v>18</v>
      </c>
      <c r="Q122" s="67">
        <f t="shared" si="29"/>
        <v>0</v>
      </c>
      <c r="R122" s="67">
        <f t="shared" si="29"/>
        <v>0</v>
      </c>
      <c r="S122" s="67">
        <f t="shared" si="29"/>
        <v>0</v>
      </c>
      <c r="T122" s="67">
        <f t="shared" si="29"/>
        <v>0</v>
      </c>
      <c r="U122" s="67">
        <f t="shared" si="29"/>
        <v>0</v>
      </c>
      <c r="V122" s="63">
        <f t="shared" si="26"/>
        <v>0</v>
      </c>
      <c r="W122" s="63">
        <f t="shared" si="27"/>
        <v>0</v>
      </c>
      <c r="X122" s="63">
        <f t="shared" si="30"/>
        <v>0</v>
      </c>
      <c r="Y122" s="63">
        <f t="shared" si="31"/>
        <v>0</v>
      </c>
      <c r="Z122" s="63">
        <f t="shared" si="28"/>
        <v>0</v>
      </c>
      <c r="AA122" s="131"/>
    </row>
    <row r="123" spans="1:27" s="115" customFormat="1" ht="21" customHeight="1" x14ac:dyDescent="0.25">
      <c r="A123" s="134"/>
      <c r="B123" s="12"/>
      <c r="C123" s="308"/>
      <c r="D123" s="12"/>
      <c r="E123" s="12"/>
      <c r="F123" s="12"/>
      <c r="G123" s="226"/>
      <c r="H123" s="226"/>
      <c r="I123" s="12"/>
      <c r="J123" s="313">
        <f t="shared" si="23"/>
        <v>0</v>
      </c>
      <c r="K123" s="131"/>
      <c r="L123" s="66"/>
      <c r="M123" s="8">
        <f t="shared" si="24"/>
        <v>0</v>
      </c>
      <c r="N123" s="66"/>
      <c r="O123" s="66"/>
      <c r="P123" s="8">
        <f t="shared" si="25"/>
        <v>18</v>
      </c>
      <c r="Q123" s="67">
        <f t="shared" si="29"/>
        <v>0</v>
      </c>
      <c r="R123" s="67">
        <f t="shared" si="29"/>
        <v>0</v>
      </c>
      <c r="S123" s="67">
        <f t="shared" si="29"/>
        <v>0</v>
      </c>
      <c r="T123" s="67">
        <f t="shared" si="29"/>
        <v>0</v>
      </c>
      <c r="U123" s="67">
        <f t="shared" si="29"/>
        <v>0</v>
      </c>
      <c r="V123" s="63">
        <f t="shared" si="26"/>
        <v>0</v>
      </c>
      <c r="W123" s="63">
        <f t="shared" si="27"/>
        <v>0</v>
      </c>
      <c r="X123" s="63">
        <f t="shared" si="30"/>
        <v>0</v>
      </c>
      <c r="Y123" s="63">
        <f t="shared" si="31"/>
        <v>0</v>
      </c>
      <c r="Z123" s="63">
        <f t="shared" si="28"/>
        <v>0</v>
      </c>
      <c r="AA123" s="131"/>
    </row>
    <row r="124" spans="1:27" s="115" customFormat="1" ht="21" customHeight="1" x14ac:dyDescent="0.25">
      <c r="A124" s="134"/>
      <c r="B124" s="12"/>
      <c r="C124" s="308"/>
      <c r="D124" s="12"/>
      <c r="E124" s="12"/>
      <c r="F124" s="12"/>
      <c r="G124" s="226"/>
      <c r="H124" s="226"/>
      <c r="I124" s="12"/>
      <c r="J124" s="313">
        <f t="shared" si="23"/>
        <v>0</v>
      </c>
      <c r="K124" s="131"/>
      <c r="L124" s="66"/>
      <c r="M124" s="8">
        <f t="shared" si="24"/>
        <v>0</v>
      </c>
      <c r="N124" s="66"/>
      <c r="O124" s="66"/>
      <c r="P124" s="8">
        <f t="shared" si="25"/>
        <v>18</v>
      </c>
      <c r="Q124" s="67">
        <f t="shared" si="29"/>
        <v>0</v>
      </c>
      <c r="R124" s="67">
        <f t="shared" si="29"/>
        <v>0</v>
      </c>
      <c r="S124" s="67">
        <f t="shared" si="29"/>
        <v>0</v>
      </c>
      <c r="T124" s="67">
        <f t="shared" si="29"/>
        <v>0</v>
      </c>
      <c r="U124" s="67">
        <f t="shared" si="29"/>
        <v>0</v>
      </c>
      <c r="V124" s="63">
        <f t="shared" si="26"/>
        <v>0</v>
      </c>
      <c r="W124" s="63">
        <f t="shared" si="27"/>
        <v>0</v>
      </c>
      <c r="X124" s="63">
        <f t="shared" si="30"/>
        <v>0</v>
      </c>
      <c r="Y124" s="63">
        <f t="shared" si="31"/>
        <v>0</v>
      </c>
      <c r="Z124" s="63">
        <f t="shared" si="28"/>
        <v>0</v>
      </c>
      <c r="AA124" s="131"/>
    </row>
    <row r="125" spans="1:27" s="115" customFormat="1" ht="21" customHeight="1" x14ac:dyDescent="0.25">
      <c r="A125" s="145"/>
      <c r="B125" s="12"/>
      <c r="C125" s="308"/>
      <c r="D125" s="12"/>
      <c r="E125" s="11"/>
      <c r="F125" s="12"/>
      <c r="G125" s="11"/>
      <c r="H125" s="226"/>
      <c r="I125" s="226"/>
      <c r="J125" s="313">
        <f t="shared" si="23"/>
        <v>0</v>
      </c>
      <c r="K125" s="131"/>
      <c r="L125" s="144"/>
      <c r="M125" s="8">
        <f t="shared" si="24"/>
        <v>0</v>
      </c>
      <c r="N125" s="66"/>
      <c r="O125" s="66"/>
      <c r="P125" s="8">
        <f t="shared" si="25"/>
        <v>18</v>
      </c>
      <c r="Q125" s="67">
        <f t="shared" ref="Q125:U156" si="32">IFERROR(IF(AND((Q$193-$P125)/$M125&gt;0,(Q$193-$P125)/$M125&lt;1),(Q$193-$P125)/$M125,IF((Q$193-$P125)/$M125&gt;0,1,0)),0)</f>
        <v>0</v>
      </c>
      <c r="R125" s="67">
        <f t="shared" si="32"/>
        <v>0</v>
      </c>
      <c r="S125" s="67">
        <f t="shared" si="32"/>
        <v>0</v>
      </c>
      <c r="T125" s="67">
        <f t="shared" si="32"/>
        <v>0</v>
      </c>
      <c r="U125" s="67">
        <f t="shared" si="32"/>
        <v>0</v>
      </c>
      <c r="V125" s="63">
        <f t="shared" si="26"/>
        <v>0</v>
      </c>
      <c r="W125" s="63">
        <f t="shared" si="27"/>
        <v>0</v>
      </c>
      <c r="X125" s="63">
        <f t="shared" si="30"/>
        <v>0</v>
      </c>
      <c r="Y125" s="63">
        <f t="shared" si="31"/>
        <v>0</v>
      </c>
      <c r="Z125" s="63">
        <f t="shared" si="28"/>
        <v>0</v>
      </c>
      <c r="AA125" s="131"/>
    </row>
    <row r="126" spans="1:27" s="115" customFormat="1" ht="21" customHeight="1" x14ac:dyDescent="0.25">
      <c r="A126" s="145"/>
      <c r="B126" s="12"/>
      <c r="C126" s="308"/>
      <c r="D126" s="12"/>
      <c r="E126" s="11"/>
      <c r="F126" s="12"/>
      <c r="G126" s="11"/>
      <c r="H126" s="226"/>
      <c r="I126" s="226"/>
      <c r="J126" s="313">
        <f t="shared" si="23"/>
        <v>0</v>
      </c>
      <c r="K126" s="131"/>
      <c r="L126" s="144"/>
      <c r="M126" s="8">
        <f t="shared" si="24"/>
        <v>0</v>
      </c>
      <c r="N126" s="66"/>
      <c r="O126" s="66"/>
      <c r="P126" s="8">
        <f t="shared" si="25"/>
        <v>18</v>
      </c>
      <c r="Q126" s="67">
        <f t="shared" si="32"/>
        <v>0</v>
      </c>
      <c r="R126" s="67">
        <f t="shared" si="32"/>
        <v>0</v>
      </c>
      <c r="S126" s="67">
        <f t="shared" si="32"/>
        <v>0</v>
      </c>
      <c r="T126" s="67">
        <f t="shared" si="32"/>
        <v>0</v>
      </c>
      <c r="U126" s="67">
        <f t="shared" si="32"/>
        <v>0</v>
      </c>
      <c r="V126" s="63">
        <f t="shared" si="26"/>
        <v>0</v>
      </c>
      <c r="W126" s="63">
        <f t="shared" si="27"/>
        <v>0</v>
      </c>
      <c r="X126" s="63">
        <f t="shared" si="30"/>
        <v>0</v>
      </c>
      <c r="Y126" s="63">
        <f t="shared" si="31"/>
        <v>0</v>
      </c>
      <c r="Z126" s="63">
        <f t="shared" si="28"/>
        <v>0</v>
      </c>
      <c r="AA126" s="131"/>
    </row>
    <row r="127" spans="1:27" s="115" customFormat="1" ht="21" customHeight="1" x14ac:dyDescent="0.25">
      <c r="A127" s="134"/>
      <c r="B127" s="12"/>
      <c r="C127" s="308"/>
      <c r="D127" s="226"/>
      <c r="E127" s="12"/>
      <c r="F127" s="12"/>
      <c r="G127" s="226"/>
      <c r="H127" s="226"/>
      <c r="I127" s="12"/>
      <c r="J127" s="313">
        <f t="shared" si="23"/>
        <v>0</v>
      </c>
      <c r="K127" s="131"/>
      <c r="L127" s="66"/>
      <c r="M127" s="8">
        <f t="shared" si="24"/>
        <v>0</v>
      </c>
      <c r="N127" s="66"/>
      <c r="O127" s="66"/>
      <c r="P127" s="8">
        <f t="shared" si="25"/>
        <v>18</v>
      </c>
      <c r="Q127" s="67">
        <f t="shared" si="32"/>
        <v>0</v>
      </c>
      <c r="R127" s="67">
        <f t="shared" si="32"/>
        <v>0</v>
      </c>
      <c r="S127" s="67">
        <f t="shared" si="32"/>
        <v>0</v>
      </c>
      <c r="T127" s="67">
        <f t="shared" si="32"/>
        <v>0</v>
      </c>
      <c r="U127" s="67">
        <f t="shared" si="32"/>
        <v>0</v>
      </c>
      <c r="V127" s="63">
        <f t="shared" si="26"/>
        <v>0</v>
      </c>
      <c r="W127" s="63">
        <f t="shared" si="27"/>
        <v>0</v>
      </c>
      <c r="X127" s="63">
        <f t="shared" si="30"/>
        <v>0</v>
      </c>
      <c r="Y127" s="63">
        <f t="shared" si="31"/>
        <v>0</v>
      </c>
      <c r="Z127" s="63">
        <f t="shared" si="28"/>
        <v>0</v>
      </c>
      <c r="AA127" s="131"/>
    </row>
    <row r="128" spans="1:27" s="130" customFormat="1" ht="21" customHeight="1" x14ac:dyDescent="0.25">
      <c r="A128" s="134"/>
      <c r="B128" s="12"/>
      <c r="C128" s="308"/>
      <c r="D128" s="12"/>
      <c r="E128" s="12"/>
      <c r="F128" s="12"/>
      <c r="G128" s="226"/>
      <c r="H128" s="226"/>
      <c r="I128" s="12"/>
      <c r="J128" s="313">
        <f t="shared" si="23"/>
        <v>0</v>
      </c>
      <c r="K128" s="129"/>
      <c r="L128" s="66"/>
      <c r="M128" s="8">
        <f t="shared" si="24"/>
        <v>0</v>
      </c>
      <c r="N128" s="66"/>
      <c r="O128" s="66"/>
      <c r="P128" s="8">
        <f t="shared" si="25"/>
        <v>18</v>
      </c>
      <c r="Q128" s="67">
        <f t="shared" si="32"/>
        <v>0</v>
      </c>
      <c r="R128" s="67">
        <f t="shared" si="32"/>
        <v>0</v>
      </c>
      <c r="S128" s="67">
        <f t="shared" si="32"/>
        <v>0</v>
      </c>
      <c r="T128" s="67">
        <f t="shared" si="32"/>
        <v>0</v>
      </c>
      <c r="U128" s="67">
        <f t="shared" si="32"/>
        <v>0</v>
      </c>
      <c r="V128" s="63">
        <f t="shared" si="26"/>
        <v>0</v>
      </c>
      <c r="W128" s="63">
        <f t="shared" si="27"/>
        <v>0</v>
      </c>
      <c r="X128" s="63">
        <f t="shared" si="30"/>
        <v>0</v>
      </c>
      <c r="Y128" s="63">
        <f t="shared" si="31"/>
        <v>0</v>
      </c>
      <c r="Z128" s="63">
        <f t="shared" si="28"/>
        <v>0</v>
      </c>
      <c r="AA128" s="129"/>
    </row>
    <row r="129" spans="1:27" s="115" customFormat="1" ht="21" customHeight="1" x14ac:dyDescent="0.25">
      <c r="A129" s="134"/>
      <c r="B129" s="12"/>
      <c r="C129" s="308"/>
      <c r="D129" s="12"/>
      <c r="E129" s="12"/>
      <c r="F129" s="12"/>
      <c r="G129" s="226"/>
      <c r="H129" s="226"/>
      <c r="I129" s="12"/>
      <c r="J129" s="313">
        <f t="shared" si="23"/>
        <v>0</v>
      </c>
      <c r="K129" s="131"/>
      <c r="L129" s="66"/>
      <c r="M129" s="8">
        <f t="shared" si="24"/>
        <v>0</v>
      </c>
      <c r="N129" s="66"/>
      <c r="O129" s="66"/>
      <c r="P129" s="8">
        <f t="shared" si="25"/>
        <v>18</v>
      </c>
      <c r="Q129" s="67">
        <f t="shared" si="32"/>
        <v>0</v>
      </c>
      <c r="R129" s="67">
        <f t="shared" si="32"/>
        <v>0</v>
      </c>
      <c r="S129" s="67">
        <f t="shared" si="32"/>
        <v>0</v>
      </c>
      <c r="T129" s="67">
        <f t="shared" si="32"/>
        <v>0</v>
      </c>
      <c r="U129" s="67">
        <f t="shared" si="32"/>
        <v>0</v>
      </c>
      <c r="V129" s="63">
        <f t="shared" si="26"/>
        <v>0</v>
      </c>
      <c r="W129" s="63">
        <f t="shared" si="27"/>
        <v>0</v>
      </c>
      <c r="X129" s="63">
        <f t="shared" si="30"/>
        <v>0</v>
      </c>
      <c r="Y129" s="63">
        <f t="shared" si="31"/>
        <v>0</v>
      </c>
      <c r="Z129" s="63">
        <f t="shared" si="28"/>
        <v>0</v>
      </c>
      <c r="AA129" s="131"/>
    </row>
    <row r="130" spans="1:27" s="130" customFormat="1" ht="21" customHeight="1" x14ac:dyDescent="0.25">
      <c r="A130" s="134"/>
      <c r="B130" s="12"/>
      <c r="C130" s="308"/>
      <c r="D130" s="12"/>
      <c r="E130" s="12"/>
      <c r="F130" s="12"/>
      <c r="G130" s="226"/>
      <c r="H130" s="226"/>
      <c r="I130" s="12"/>
      <c r="J130" s="313">
        <f t="shared" si="23"/>
        <v>0</v>
      </c>
      <c r="K130" s="129"/>
      <c r="L130" s="66"/>
      <c r="M130" s="8">
        <f t="shared" si="24"/>
        <v>0</v>
      </c>
      <c r="N130" s="66"/>
      <c r="O130" s="66"/>
      <c r="P130" s="8">
        <f t="shared" si="25"/>
        <v>18</v>
      </c>
      <c r="Q130" s="67">
        <f t="shared" si="32"/>
        <v>0</v>
      </c>
      <c r="R130" s="67">
        <f t="shared" si="32"/>
        <v>0</v>
      </c>
      <c r="S130" s="67">
        <f t="shared" si="32"/>
        <v>0</v>
      </c>
      <c r="T130" s="67">
        <f t="shared" si="32"/>
        <v>0</v>
      </c>
      <c r="U130" s="67">
        <f t="shared" si="32"/>
        <v>0</v>
      </c>
      <c r="V130" s="63">
        <f t="shared" si="26"/>
        <v>0</v>
      </c>
      <c r="W130" s="63">
        <f t="shared" si="27"/>
        <v>0</v>
      </c>
      <c r="X130" s="63">
        <f t="shared" si="30"/>
        <v>0</v>
      </c>
      <c r="Y130" s="63">
        <f t="shared" si="31"/>
        <v>0</v>
      </c>
      <c r="Z130" s="63">
        <f t="shared" si="28"/>
        <v>0</v>
      </c>
      <c r="AA130" s="129"/>
    </row>
    <row r="131" spans="1:27" s="115" customFormat="1" ht="21" customHeight="1" x14ac:dyDescent="0.25">
      <c r="A131" s="134"/>
      <c r="B131" s="12"/>
      <c r="C131" s="308"/>
      <c r="D131" s="12"/>
      <c r="E131" s="12"/>
      <c r="F131" s="12"/>
      <c r="G131" s="226"/>
      <c r="H131" s="226"/>
      <c r="I131" s="12"/>
      <c r="J131" s="313">
        <f t="shared" si="23"/>
        <v>0</v>
      </c>
      <c r="K131" s="131"/>
      <c r="L131" s="66"/>
      <c r="M131" s="8">
        <f t="shared" si="24"/>
        <v>0</v>
      </c>
      <c r="N131" s="66"/>
      <c r="O131" s="66"/>
      <c r="P131" s="8">
        <f t="shared" si="25"/>
        <v>18</v>
      </c>
      <c r="Q131" s="67">
        <f t="shared" si="32"/>
        <v>0</v>
      </c>
      <c r="R131" s="67">
        <f t="shared" si="32"/>
        <v>0</v>
      </c>
      <c r="S131" s="67">
        <f t="shared" si="32"/>
        <v>0</v>
      </c>
      <c r="T131" s="67">
        <f t="shared" si="32"/>
        <v>0</v>
      </c>
      <c r="U131" s="67">
        <f t="shared" si="32"/>
        <v>0</v>
      </c>
      <c r="V131" s="63">
        <f t="shared" si="26"/>
        <v>0</v>
      </c>
      <c r="W131" s="63">
        <f t="shared" si="27"/>
        <v>0</v>
      </c>
      <c r="X131" s="63">
        <f t="shared" si="30"/>
        <v>0</v>
      </c>
      <c r="Y131" s="63">
        <f t="shared" si="31"/>
        <v>0</v>
      </c>
      <c r="Z131" s="63">
        <f t="shared" si="28"/>
        <v>0</v>
      </c>
      <c r="AA131" s="131"/>
    </row>
    <row r="132" spans="1:27" s="115" customFormat="1" ht="21" customHeight="1" x14ac:dyDescent="0.25">
      <c r="A132" s="134"/>
      <c r="B132" s="12"/>
      <c r="C132" s="308"/>
      <c r="D132" s="12"/>
      <c r="E132" s="12"/>
      <c r="F132" s="12"/>
      <c r="G132" s="226"/>
      <c r="H132" s="226"/>
      <c r="I132" s="12"/>
      <c r="J132" s="313">
        <f t="shared" si="23"/>
        <v>0</v>
      </c>
      <c r="K132" s="131"/>
      <c r="L132" s="66"/>
      <c r="M132" s="8">
        <f t="shared" si="24"/>
        <v>0</v>
      </c>
      <c r="N132" s="66"/>
      <c r="O132" s="66"/>
      <c r="P132" s="8">
        <f t="shared" si="25"/>
        <v>18</v>
      </c>
      <c r="Q132" s="67">
        <f t="shared" si="32"/>
        <v>0</v>
      </c>
      <c r="R132" s="67">
        <f t="shared" si="32"/>
        <v>0</v>
      </c>
      <c r="S132" s="67">
        <f t="shared" si="32"/>
        <v>0</v>
      </c>
      <c r="T132" s="67">
        <f t="shared" si="32"/>
        <v>0</v>
      </c>
      <c r="U132" s="67">
        <f t="shared" si="32"/>
        <v>0</v>
      </c>
      <c r="V132" s="63">
        <f t="shared" si="26"/>
        <v>0</v>
      </c>
      <c r="W132" s="63">
        <f t="shared" si="27"/>
        <v>0</v>
      </c>
      <c r="X132" s="63">
        <f t="shared" si="30"/>
        <v>0</v>
      </c>
      <c r="Y132" s="63">
        <f t="shared" si="31"/>
        <v>0</v>
      </c>
      <c r="Z132" s="63">
        <f t="shared" si="28"/>
        <v>0</v>
      </c>
      <c r="AA132" s="131"/>
    </row>
    <row r="133" spans="1:27" s="115" customFormat="1" ht="21" customHeight="1" x14ac:dyDescent="0.25">
      <c r="A133" s="134"/>
      <c r="B133" s="12"/>
      <c r="C133" s="308"/>
      <c r="D133" s="12"/>
      <c r="E133" s="12"/>
      <c r="F133" s="12"/>
      <c r="G133" s="226"/>
      <c r="H133" s="226"/>
      <c r="I133" s="12"/>
      <c r="J133" s="313">
        <f t="shared" si="23"/>
        <v>0</v>
      </c>
      <c r="K133" s="131"/>
      <c r="L133" s="66"/>
      <c r="M133" s="8">
        <f t="shared" si="24"/>
        <v>0</v>
      </c>
      <c r="N133" s="66"/>
      <c r="O133" s="66"/>
      <c r="P133" s="8">
        <f t="shared" si="25"/>
        <v>18</v>
      </c>
      <c r="Q133" s="67">
        <f t="shared" si="32"/>
        <v>0</v>
      </c>
      <c r="R133" s="67">
        <f t="shared" si="32"/>
        <v>0</v>
      </c>
      <c r="S133" s="67">
        <f t="shared" si="32"/>
        <v>0</v>
      </c>
      <c r="T133" s="67">
        <f t="shared" si="32"/>
        <v>0</v>
      </c>
      <c r="U133" s="67">
        <f t="shared" si="32"/>
        <v>0</v>
      </c>
      <c r="V133" s="63">
        <f t="shared" si="26"/>
        <v>0</v>
      </c>
      <c r="W133" s="63">
        <f t="shared" si="27"/>
        <v>0</v>
      </c>
      <c r="X133" s="63">
        <f t="shared" si="30"/>
        <v>0</v>
      </c>
      <c r="Y133" s="63">
        <f t="shared" si="31"/>
        <v>0</v>
      </c>
      <c r="Z133" s="63">
        <f t="shared" si="28"/>
        <v>0</v>
      </c>
      <c r="AA133" s="131"/>
    </row>
    <row r="134" spans="1:27" s="115" customFormat="1" ht="21" customHeight="1" x14ac:dyDescent="0.25">
      <c r="A134" s="134"/>
      <c r="B134" s="12"/>
      <c r="C134" s="308"/>
      <c r="D134" s="12"/>
      <c r="E134" s="12"/>
      <c r="F134" s="12"/>
      <c r="G134" s="226"/>
      <c r="H134" s="226"/>
      <c r="I134" s="12"/>
      <c r="J134" s="313">
        <f t="shared" si="23"/>
        <v>0</v>
      </c>
      <c r="K134" s="131"/>
      <c r="L134" s="66"/>
      <c r="M134" s="8">
        <f t="shared" si="24"/>
        <v>0</v>
      </c>
      <c r="N134" s="66"/>
      <c r="O134" s="66"/>
      <c r="P134" s="8">
        <f t="shared" si="25"/>
        <v>18</v>
      </c>
      <c r="Q134" s="67">
        <f t="shared" si="32"/>
        <v>0</v>
      </c>
      <c r="R134" s="67">
        <f t="shared" si="32"/>
        <v>0</v>
      </c>
      <c r="S134" s="67">
        <f t="shared" si="32"/>
        <v>0</v>
      </c>
      <c r="T134" s="67">
        <f t="shared" si="32"/>
        <v>0</v>
      </c>
      <c r="U134" s="67">
        <f t="shared" si="32"/>
        <v>0</v>
      </c>
      <c r="V134" s="63">
        <f t="shared" si="26"/>
        <v>0</v>
      </c>
      <c r="W134" s="63">
        <f t="shared" si="27"/>
        <v>0</v>
      </c>
      <c r="X134" s="63">
        <f t="shared" si="30"/>
        <v>0</v>
      </c>
      <c r="Y134" s="63">
        <f t="shared" si="31"/>
        <v>0</v>
      </c>
      <c r="Z134" s="63">
        <f t="shared" si="28"/>
        <v>0</v>
      </c>
      <c r="AA134" s="131"/>
    </row>
    <row r="135" spans="1:27" s="115" customFormat="1" ht="21" customHeight="1" x14ac:dyDescent="0.25">
      <c r="A135" s="134"/>
      <c r="B135" s="12"/>
      <c r="C135" s="308"/>
      <c r="D135" s="12"/>
      <c r="E135" s="12"/>
      <c r="F135" s="12"/>
      <c r="G135" s="226"/>
      <c r="H135" s="226"/>
      <c r="I135" s="12"/>
      <c r="J135" s="313">
        <f t="shared" si="23"/>
        <v>0</v>
      </c>
      <c r="K135" s="131"/>
      <c r="L135" s="66"/>
      <c r="M135" s="8">
        <f t="shared" si="24"/>
        <v>0</v>
      </c>
      <c r="N135" s="66"/>
      <c r="O135" s="66"/>
      <c r="P135" s="8">
        <f t="shared" si="25"/>
        <v>18</v>
      </c>
      <c r="Q135" s="67">
        <f t="shared" si="32"/>
        <v>0</v>
      </c>
      <c r="R135" s="67">
        <f t="shared" si="32"/>
        <v>0</v>
      </c>
      <c r="S135" s="67">
        <f t="shared" si="32"/>
        <v>0</v>
      </c>
      <c r="T135" s="67">
        <f t="shared" si="32"/>
        <v>0</v>
      </c>
      <c r="U135" s="67">
        <f t="shared" si="32"/>
        <v>0</v>
      </c>
      <c r="V135" s="63">
        <f t="shared" si="26"/>
        <v>0</v>
      </c>
      <c r="W135" s="63">
        <f t="shared" si="27"/>
        <v>0</v>
      </c>
      <c r="X135" s="63">
        <f t="shared" si="30"/>
        <v>0</v>
      </c>
      <c r="Y135" s="63">
        <f t="shared" si="31"/>
        <v>0</v>
      </c>
      <c r="Z135" s="63">
        <f t="shared" si="28"/>
        <v>0</v>
      </c>
      <c r="AA135" s="131"/>
    </row>
    <row r="136" spans="1:27" s="115" customFormat="1" ht="21" customHeight="1" x14ac:dyDescent="0.25">
      <c r="A136" s="134"/>
      <c r="B136" s="12"/>
      <c r="C136" s="308"/>
      <c r="D136" s="12"/>
      <c r="E136" s="12"/>
      <c r="F136" s="12"/>
      <c r="G136" s="226"/>
      <c r="H136" s="226"/>
      <c r="I136" s="12"/>
      <c r="J136" s="313">
        <f t="shared" si="23"/>
        <v>0</v>
      </c>
      <c r="K136" s="131"/>
      <c r="L136" s="66"/>
      <c r="M136" s="8">
        <f t="shared" si="24"/>
        <v>0</v>
      </c>
      <c r="N136" s="66"/>
      <c r="O136" s="66"/>
      <c r="P136" s="8">
        <f t="shared" si="25"/>
        <v>18</v>
      </c>
      <c r="Q136" s="67">
        <f t="shared" si="32"/>
        <v>0</v>
      </c>
      <c r="R136" s="67">
        <f t="shared" si="32"/>
        <v>0</v>
      </c>
      <c r="S136" s="67">
        <f t="shared" si="32"/>
        <v>0</v>
      </c>
      <c r="T136" s="67">
        <f t="shared" si="32"/>
        <v>0</v>
      </c>
      <c r="U136" s="67">
        <f t="shared" si="32"/>
        <v>0</v>
      </c>
      <c r="V136" s="63">
        <f t="shared" si="26"/>
        <v>0</v>
      </c>
      <c r="W136" s="63">
        <f t="shared" si="27"/>
        <v>0</v>
      </c>
      <c r="X136" s="63">
        <f t="shared" si="30"/>
        <v>0</v>
      </c>
      <c r="Y136" s="63">
        <f t="shared" si="31"/>
        <v>0</v>
      </c>
      <c r="Z136" s="63">
        <f t="shared" si="28"/>
        <v>0</v>
      </c>
      <c r="AA136" s="131"/>
    </row>
    <row r="137" spans="1:27" s="115" customFormat="1" ht="21" customHeight="1" x14ac:dyDescent="0.25">
      <c r="A137" s="134"/>
      <c r="B137" s="12"/>
      <c r="C137" s="308"/>
      <c r="D137" s="12"/>
      <c r="E137" s="12"/>
      <c r="F137" s="12"/>
      <c r="G137" s="226"/>
      <c r="H137" s="226"/>
      <c r="I137" s="12"/>
      <c r="J137" s="313">
        <f t="shared" si="23"/>
        <v>0</v>
      </c>
      <c r="K137" s="131"/>
      <c r="L137" s="66"/>
      <c r="M137" s="8">
        <f t="shared" si="24"/>
        <v>0</v>
      </c>
      <c r="N137" s="66"/>
      <c r="O137" s="66"/>
      <c r="P137" s="8">
        <f t="shared" si="25"/>
        <v>18</v>
      </c>
      <c r="Q137" s="67">
        <f t="shared" si="32"/>
        <v>0</v>
      </c>
      <c r="R137" s="67">
        <f t="shared" si="32"/>
        <v>0</v>
      </c>
      <c r="S137" s="67">
        <f t="shared" si="32"/>
        <v>0</v>
      </c>
      <c r="T137" s="67">
        <f t="shared" si="32"/>
        <v>0</v>
      </c>
      <c r="U137" s="67">
        <f t="shared" si="32"/>
        <v>0</v>
      </c>
      <c r="V137" s="63">
        <f t="shared" si="26"/>
        <v>0</v>
      </c>
      <c r="W137" s="63">
        <f t="shared" si="27"/>
        <v>0</v>
      </c>
      <c r="X137" s="63">
        <f t="shared" si="30"/>
        <v>0</v>
      </c>
      <c r="Y137" s="63">
        <f t="shared" si="31"/>
        <v>0</v>
      </c>
      <c r="Z137" s="63">
        <f t="shared" si="28"/>
        <v>0</v>
      </c>
      <c r="AA137" s="131"/>
    </row>
    <row r="138" spans="1:27" s="115" customFormat="1" ht="21" customHeight="1" x14ac:dyDescent="0.25">
      <c r="A138" s="134"/>
      <c r="B138" s="12"/>
      <c r="C138" s="308"/>
      <c r="D138" s="12"/>
      <c r="E138" s="12"/>
      <c r="F138" s="12"/>
      <c r="G138" s="226"/>
      <c r="H138" s="226"/>
      <c r="I138" s="12"/>
      <c r="J138" s="313">
        <f t="shared" si="23"/>
        <v>0</v>
      </c>
      <c r="K138" s="131"/>
      <c r="L138" s="66"/>
      <c r="M138" s="8">
        <f t="shared" si="24"/>
        <v>0</v>
      </c>
      <c r="N138" s="66"/>
      <c r="O138" s="66"/>
      <c r="P138" s="8">
        <f t="shared" si="25"/>
        <v>18</v>
      </c>
      <c r="Q138" s="67">
        <f t="shared" si="32"/>
        <v>0</v>
      </c>
      <c r="R138" s="67">
        <f t="shared" si="32"/>
        <v>0</v>
      </c>
      <c r="S138" s="67">
        <f t="shared" si="32"/>
        <v>0</v>
      </c>
      <c r="T138" s="67">
        <f t="shared" si="32"/>
        <v>0</v>
      </c>
      <c r="U138" s="67">
        <f t="shared" si="32"/>
        <v>0</v>
      </c>
      <c r="V138" s="63">
        <f t="shared" si="26"/>
        <v>0</v>
      </c>
      <c r="W138" s="63">
        <f t="shared" si="27"/>
        <v>0</v>
      </c>
      <c r="X138" s="63">
        <f t="shared" si="30"/>
        <v>0</v>
      </c>
      <c r="Y138" s="63">
        <f t="shared" si="31"/>
        <v>0</v>
      </c>
      <c r="Z138" s="63">
        <f t="shared" si="28"/>
        <v>0</v>
      </c>
      <c r="AA138" s="131"/>
    </row>
    <row r="139" spans="1:27" s="115" customFormat="1" ht="21" customHeight="1" x14ac:dyDescent="0.25">
      <c r="A139" s="145"/>
      <c r="B139" s="12"/>
      <c r="C139" s="308"/>
      <c r="D139" s="12"/>
      <c r="E139" s="11"/>
      <c r="F139" s="12"/>
      <c r="G139" s="11"/>
      <c r="H139" s="226"/>
      <c r="I139" s="226"/>
      <c r="J139" s="313">
        <f t="shared" si="23"/>
        <v>0</v>
      </c>
      <c r="K139" s="131"/>
      <c r="L139" s="144"/>
      <c r="M139" s="8">
        <f t="shared" si="24"/>
        <v>0</v>
      </c>
      <c r="N139" s="66"/>
      <c r="O139" s="66"/>
      <c r="P139" s="8">
        <f t="shared" si="25"/>
        <v>18</v>
      </c>
      <c r="Q139" s="67">
        <f t="shared" si="32"/>
        <v>0</v>
      </c>
      <c r="R139" s="67">
        <f t="shared" si="32"/>
        <v>0</v>
      </c>
      <c r="S139" s="67">
        <f t="shared" si="32"/>
        <v>0</v>
      </c>
      <c r="T139" s="67">
        <f t="shared" si="32"/>
        <v>0</v>
      </c>
      <c r="U139" s="67">
        <f t="shared" si="32"/>
        <v>0</v>
      </c>
      <c r="V139" s="63">
        <f t="shared" si="26"/>
        <v>0</v>
      </c>
      <c r="W139" s="63">
        <f t="shared" si="27"/>
        <v>0</v>
      </c>
      <c r="X139" s="63">
        <f t="shared" si="30"/>
        <v>0</v>
      </c>
      <c r="Y139" s="63">
        <f t="shared" si="31"/>
        <v>0</v>
      </c>
      <c r="Z139" s="63">
        <f t="shared" si="28"/>
        <v>0</v>
      </c>
      <c r="AA139" s="131"/>
    </row>
    <row r="140" spans="1:27" s="115" customFormat="1" ht="21" customHeight="1" x14ac:dyDescent="0.25">
      <c r="A140" s="134"/>
      <c r="B140" s="12"/>
      <c r="C140" s="308"/>
      <c r="D140" s="226"/>
      <c r="E140" s="12"/>
      <c r="F140" s="12"/>
      <c r="G140" s="226"/>
      <c r="H140" s="226"/>
      <c r="I140" s="12"/>
      <c r="J140" s="313">
        <f t="shared" si="23"/>
        <v>0</v>
      </c>
      <c r="K140" s="131"/>
      <c r="L140" s="66"/>
      <c r="M140" s="8">
        <f t="shared" si="24"/>
        <v>0</v>
      </c>
      <c r="N140" s="66"/>
      <c r="O140" s="66"/>
      <c r="P140" s="8">
        <f t="shared" si="25"/>
        <v>18</v>
      </c>
      <c r="Q140" s="67">
        <f t="shared" si="32"/>
        <v>0</v>
      </c>
      <c r="R140" s="67">
        <f t="shared" si="32"/>
        <v>0</v>
      </c>
      <c r="S140" s="67">
        <f t="shared" si="32"/>
        <v>0</v>
      </c>
      <c r="T140" s="67">
        <f t="shared" si="32"/>
        <v>0</v>
      </c>
      <c r="U140" s="67">
        <f t="shared" si="32"/>
        <v>0</v>
      </c>
      <c r="V140" s="63">
        <f t="shared" si="26"/>
        <v>0</v>
      </c>
      <c r="W140" s="63">
        <f t="shared" si="27"/>
        <v>0</v>
      </c>
      <c r="X140" s="63">
        <f t="shared" si="30"/>
        <v>0</v>
      </c>
      <c r="Y140" s="63">
        <f t="shared" si="31"/>
        <v>0</v>
      </c>
      <c r="Z140" s="63">
        <f t="shared" si="28"/>
        <v>0</v>
      </c>
      <c r="AA140" s="131"/>
    </row>
    <row r="141" spans="1:27" s="115" customFormat="1" ht="21" customHeight="1" x14ac:dyDescent="0.25">
      <c r="A141" s="134"/>
      <c r="B141" s="12"/>
      <c r="C141" s="308"/>
      <c r="D141" s="12"/>
      <c r="E141" s="12"/>
      <c r="F141" s="12"/>
      <c r="G141" s="226"/>
      <c r="H141" s="226"/>
      <c r="I141" s="12"/>
      <c r="J141" s="313">
        <f t="shared" si="23"/>
        <v>0</v>
      </c>
      <c r="K141" s="131"/>
      <c r="L141" s="66"/>
      <c r="M141" s="8">
        <f t="shared" si="24"/>
        <v>0</v>
      </c>
      <c r="N141" s="66"/>
      <c r="O141" s="66"/>
      <c r="P141" s="8">
        <f t="shared" si="25"/>
        <v>18</v>
      </c>
      <c r="Q141" s="67">
        <f t="shared" si="32"/>
        <v>0</v>
      </c>
      <c r="R141" s="67">
        <f t="shared" si="32"/>
        <v>0</v>
      </c>
      <c r="S141" s="67">
        <f t="shared" si="32"/>
        <v>0</v>
      </c>
      <c r="T141" s="67">
        <f t="shared" si="32"/>
        <v>0</v>
      </c>
      <c r="U141" s="67">
        <f t="shared" si="32"/>
        <v>0</v>
      </c>
      <c r="V141" s="63">
        <f t="shared" si="26"/>
        <v>0</v>
      </c>
      <c r="W141" s="63">
        <f t="shared" si="27"/>
        <v>0</v>
      </c>
      <c r="X141" s="63">
        <f t="shared" si="30"/>
        <v>0</v>
      </c>
      <c r="Y141" s="63">
        <f t="shared" si="31"/>
        <v>0</v>
      </c>
      <c r="Z141" s="63">
        <f t="shared" si="28"/>
        <v>0</v>
      </c>
      <c r="AA141" s="131"/>
    </row>
    <row r="142" spans="1:27" s="115" customFormat="1" ht="21" customHeight="1" x14ac:dyDescent="0.25">
      <c r="A142" s="134"/>
      <c r="B142" s="12"/>
      <c r="C142" s="308"/>
      <c r="D142" s="12"/>
      <c r="E142" s="12"/>
      <c r="F142" s="12"/>
      <c r="G142" s="226"/>
      <c r="H142" s="226"/>
      <c r="I142" s="12"/>
      <c r="J142" s="313">
        <f t="shared" si="23"/>
        <v>0</v>
      </c>
      <c r="K142" s="131"/>
      <c r="L142" s="66"/>
      <c r="M142" s="8">
        <f t="shared" si="24"/>
        <v>0</v>
      </c>
      <c r="N142" s="66"/>
      <c r="O142" s="66"/>
      <c r="P142" s="8">
        <f t="shared" si="25"/>
        <v>18</v>
      </c>
      <c r="Q142" s="67">
        <f t="shared" si="32"/>
        <v>0</v>
      </c>
      <c r="R142" s="67">
        <f t="shared" si="32"/>
        <v>0</v>
      </c>
      <c r="S142" s="67">
        <f t="shared" si="32"/>
        <v>0</v>
      </c>
      <c r="T142" s="67">
        <f t="shared" si="32"/>
        <v>0</v>
      </c>
      <c r="U142" s="67">
        <f t="shared" si="32"/>
        <v>0</v>
      </c>
      <c r="V142" s="63">
        <f t="shared" si="26"/>
        <v>0</v>
      </c>
      <c r="W142" s="63">
        <f t="shared" si="27"/>
        <v>0</v>
      </c>
      <c r="X142" s="63">
        <f t="shared" si="30"/>
        <v>0</v>
      </c>
      <c r="Y142" s="63">
        <f t="shared" si="31"/>
        <v>0</v>
      </c>
      <c r="Z142" s="63">
        <f t="shared" si="28"/>
        <v>0</v>
      </c>
      <c r="AA142" s="131"/>
    </row>
    <row r="143" spans="1:27" s="115" customFormat="1" ht="21" customHeight="1" x14ac:dyDescent="0.25">
      <c r="A143" s="134"/>
      <c r="B143" s="12"/>
      <c r="C143" s="308"/>
      <c r="D143" s="12"/>
      <c r="E143" s="12"/>
      <c r="F143" s="12"/>
      <c r="G143" s="226"/>
      <c r="H143" s="226"/>
      <c r="I143" s="12"/>
      <c r="J143" s="313">
        <f t="shared" si="23"/>
        <v>0</v>
      </c>
      <c r="K143" s="131"/>
      <c r="L143" s="66"/>
      <c r="M143" s="8">
        <f t="shared" si="24"/>
        <v>0</v>
      </c>
      <c r="N143" s="66"/>
      <c r="O143" s="66"/>
      <c r="P143" s="8">
        <f t="shared" si="25"/>
        <v>18</v>
      </c>
      <c r="Q143" s="67">
        <f t="shared" si="32"/>
        <v>0</v>
      </c>
      <c r="R143" s="67">
        <f t="shared" si="32"/>
        <v>0</v>
      </c>
      <c r="S143" s="67">
        <f t="shared" si="32"/>
        <v>0</v>
      </c>
      <c r="T143" s="67">
        <f t="shared" si="32"/>
        <v>0</v>
      </c>
      <c r="U143" s="67">
        <f t="shared" si="32"/>
        <v>0</v>
      </c>
      <c r="V143" s="63">
        <f t="shared" si="26"/>
        <v>0</v>
      </c>
      <c r="W143" s="63">
        <f t="shared" si="27"/>
        <v>0</v>
      </c>
      <c r="X143" s="63">
        <f t="shared" si="30"/>
        <v>0</v>
      </c>
      <c r="Y143" s="63">
        <f t="shared" si="31"/>
        <v>0</v>
      </c>
      <c r="Z143" s="63">
        <f t="shared" si="28"/>
        <v>0</v>
      </c>
      <c r="AA143" s="131"/>
    </row>
    <row r="144" spans="1:27" s="115" customFormat="1" ht="21" customHeight="1" x14ac:dyDescent="0.25">
      <c r="A144" s="134"/>
      <c r="B144" s="12"/>
      <c r="C144" s="308"/>
      <c r="D144" s="12"/>
      <c r="E144" s="12"/>
      <c r="F144" s="12"/>
      <c r="G144" s="12"/>
      <c r="H144" s="226"/>
      <c r="I144" s="12"/>
      <c r="J144" s="313">
        <f t="shared" ref="J144:J191" si="33">+IF(D144=1,(G144-H144-I144),IF(D144=2,(G144-H144-I144),0))</f>
        <v>0</v>
      </c>
      <c r="K144" s="131"/>
      <c r="L144" s="66"/>
      <c r="M144" s="8">
        <f t="shared" si="24"/>
        <v>0</v>
      </c>
      <c r="N144" s="66"/>
      <c r="O144" s="66"/>
      <c r="P144" s="8">
        <f t="shared" si="25"/>
        <v>18</v>
      </c>
      <c r="Q144" s="67">
        <f t="shared" si="32"/>
        <v>0</v>
      </c>
      <c r="R144" s="67">
        <f t="shared" si="32"/>
        <v>0</v>
      </c>
      <c r="S144" s="67">
        <f t="shared" si="32"/>
        <v>0</v>
      </c>
      <c r="T144" s="67">
        <f t="shared" si="32"/>
        <v>0</v>
      </c>
      <c r="U144" s="67">
        <f t="shared" si="32"/>
        <v>0</v>
      </c>
      <c r="V144" s="63">
        <f t="shared" si="26"/>
        <v>0</v>
      </c>
      <c r="W144" s="63">
        <f t="shared" si="27"/>
        <v>0</v>
      </c>
      <c r="X144" s="63">
        <f t="shared" si="30"/>
        <v>0</v>
      </c>
      <c r="Y144" s="63">
        <f t="shared" si="31"/>
        <v>0</v>
      </c>
      <c r="Z144" s="63">
        <f t="shared" si="28"/>
        <v>0</v>
      </c>
      <c r="AA144" s="131"/>
    </row>
    <row r="145" spans="1:27" s="115" customFormat="1" ht="21" customHeight="1" x14ac:dyDescent="0.25">
      <c r="A145" s="134"/>
      <c r="B145" s="12"/>
      <c r="C145" s="308"/>
      <c r="D145" s="12"/>
      <c r="E145" s="12"/>
      <c r="F145" s="12"/>
      <c r="G145" s="226"/>
      <c r="H145" s="226"/>
      <c r="I145" s="12"/>
      <c r="J145" s="313">
        <f t="shared" si="33"/>
        <v>0</v>
      </c>
      <c r="K145" s="131"/>
      <c r="L145" s="66"/>
      <c r="M145" s="8">
        <f t="shared" si="24"/>
        <v>0</v>
      </c>
      <c r="N145" s="66"/>
      <c r="O145" s="66"/>
      <c r="P145" s="8">
        <f t="shared" si="25"/>
        <v>18</v>
      </c>
      <c r="Q145" s="67">
        <f t="shared" si="32"/>
        <v>0</v>
      </c>
      <c r="R145" s="67">
        <f t="shared" si="32"/>
        <v>0</v>
      </c>
      <c r="S145" s="67">
        <f t="shared" si="32"/>
        <v>0</v>
      </c>
      <c r="T145" s="67">
        <f t="shared" si="32"/>
        <v>0</v>
      </c>
      <c r="U145" s="67">
        <f t="shared" si="32"/>
        <v>0</v>
      </c>
      <c r="V145" s="63">
        <f t="shared" si="26"/>
        <v>0</v>
      </c>
      <c r="W145" s="63">
        <f t="shared" si="27"/>
        <v>0</v>
      </c>
      <c r="X145" s="63">
        <f t="shared" si="30"/>
        <v>0</v>
      </c>
      <c r="Y145" s="63">
        <f t="shared" si="31"/>
        <v>0</v>
      </c>
      <c r="Z145" s="63">
        <f t="shared" si="28"/>
        <v>0</v>
      </c>
      <c r="AA145" s="131"/>
    </row>
    <row r="146" spans="1:27" s="115" customFormat="1" ht="21" customHeight="1" x14ac:dyDescent="0.25">
      <c r="A146" s="134"/>
      <c r="B146" s="12"/>
      <c r="C146" s="308"/>
      <c r="D146" s="12"/>
      <c r="E146" s="12"/>
      <c r="F146" s="12"/>
      <c r="G146" s="226"/>
      <c r="H146" s="226"/>
      <c r="I146" s="12"/>
      <c r="J146" s="313">
        <f t="shared" si="33"/>
        <v>0</v>
      </c>
      <c r="K146" s="131"/>
      <c r="L146" s="66"/>
      <c r="M146" s="8">
        <f t="shared" ref="M146:M191" si="34">+L146*12</f>
        <v>0</v>
      </c>
      <c r="N146" s="66"/>
      <c r="O146" s="66"/>
      <c r="P146" s="8">
        <f t="shared" ref="P146:P191" si="35">+N146+O146+18</f>
        <v>18</v>
      </c>
      <c r="Q146" s="67">
        <f t="shared" si="32"/>
        <v>0</v>
      </c>
      <c r="R146" s="67">
        <f t="shared" si="32"/>
        <v>0</v>
      </c>
      <c r="S146" s="67">
        <f t="shared" si="32"/>
        <v>0</v>
      </c>
      <c r="T146" s="67">
        <f t="shared" si="32"/>
        <v>0</v>
      </c>
      <c r="U146" s="67">
        <f t="shared" si="32"/>
        <v>0</v>
      </c>
      <c r="V146" s="63">
        <f t="shared" ref="V146:V191" si="36">Q146*($G146-$H146)</f>
        <v>0</v>
      </c>
      <c r="W146" s="63">
        <f t="shared" ref="W146:W191" si="37">R146*($G146-$H146)-V146</f>
        <v>0</v>
      </c>
      <c r="X146" s="63">
        <f t="shared" si="30"/>
        <v>0</v>
      </c>
      <c r="Y146" s="63">
        <f t="shared" si="31"/>
        <v>0</v>
      </c>
      <c r="Z146" s="63">
        <f t="shared" ref="Z146:Z191" si="38">U146*($G146-$H146)-SUM(V146:Y146)</f>
        <v>0</v>
      </c>
      <c r="AA146" s="131"/>
    </row>
    <row r="147" spans="1:27" s="115" customFormat="1" ht="21" customHeight="1" x14ac:dyDescent="0.25">
      <c r="A147" s="134"/>
      <c r="B147" s="12"/>
      <c r="C147" s="308"/>
      <c r="D147" s="12"/>
      <c r="E147" s="12"/>
      <c r="F147" s="12"/>
      <c r="G147" s="226"/>
      <c r="H147" s="226"/>
      <c r="I147" s="12"/>
      <c r="J147" s="313">
        <f t="shared" si="33"/>
        <v>0</v>
      </c>
      <c r="K147" s="131"/>
      <c r="L147" s="66"/>
      <c r="M147" s="8">
        <f t="shared" si="34"/>
        <v>0</v>
      </c>
      <c r="N147" s="66"/>
      <c r="O147" s="66"/>
      <c r="P147" s="8">
        <f t="shared" si="35"/>
        <v>18</v>
      </c>
      <c r="Q147" s="67">
        <f t="shared" si="32"/>
        <v>0</v>
      </c>
      <c r="R147" s="67">
        <f t="shared" si="32"/>
        <v>0</v>
      </c>
      <c r="S147" s="67">
        <f t="shared" si="32"/>
        <v>0</v>
      </c>
      <c r="T147" s="67">
        <f t="shared" si="32"/>
        <v>0</v>
      </c>
      <c r="U147" s="67">
        <f t="shared" si="32"/>
        <v>0</v>
      </c>
      <c r="V147" s="63">
        <f t="shared" si="36"/>
        <v>0</v>
      </c>
      <c r="W147" s="63">
        <f t="shared" si="37"/>
        <v>0</v>
      </c>
      <c r="X147" s="63">
        <f t="shared" si="30"/>
        <v>0</v>
      </c>
      <c r="Y147" s="63">
        <f t="shared" si="31"/>
        <v>0</v>
      </c>
      <c r="Z147" s="63">
        <f t="shared" si="38"/>
        <v>0</v>
      </c>
      <c r="AA147" s="131"/>
    </row>
    <row r="148" spans="1:27" s="130" customFormat="1" ht="21" customHeight="1" x14ac:dyDescent="0.25">
      <c r="A148" s="134"/>
      <c r="B148" s="12"/>
      <c r="C148" s="308"/>
      <c r="D148" s="12"/>
      <c r="E148" s="12"/>
      <c r="F148" s="12"/>
      <c r="G148" s="226"/>
      <c r="H148" s="226"/>
      <c r="I148" s="12"/>
      <c r="J148" s="313">
        <f t="shared" si="33"/>
        <v>0</v>
      </c>
      <c r="K148" s="129"/>
      <c r="L148" s="66"/>
      <c r="M148" s="8">
        <f t="shared" si="34"/>
        <v>0</v>
      </c>
      <c r="N148" s="66"/>
      <c r="O148" s="66"/>
      <c r="P148" s="8">
        <f t="shared" si="35"/>
        <v>18</v>
      </c>
      <c r="Q148" s="67">
        <f t="shared" si="32"/>
        <v>0</v>
      </c>
      <c r="R148" s="67">
        <f t="shared" si="32"/>
        <v>0</v>
      </c>
      <c r="S148" s="67">
        <f t="shared" si="32"/>
        <v>0</v>
      </c>
      <c r="T148" s="67">
        <f t="shared" si="32"/>
        <v>0</v>
      </c>
      <c r="U148" s="67">
        <f t="shared" si="32"/>
        <v>0</v>
      </c>
      <c r="V148" s="63">
        <f t="shared" si="36"/>
        <v>0</v>
      </c>
      <c r="W148" s="63">
        <f t="shared" si="37"/>
        <v>0</v>
      </c>
      <c r="X148" s="63">
        <f t="shared" si="30"/>
        <v>0</v>
      </c>
      <c r="Y148" s="63">
        <f t="shared" si="31"/>
        <v>0</v>
      </c>
      <c r="Z148" s="63">
        <f t="shared" si="38"/>
        <v>0</v>
      </c>
      <c r="AA148" s="129"/>
    </row>
    <row r="149" spans="1:27" s="115" customFormat="1" ht="21" customHeight="1" x14ac:dyDescent="0.25">
      <c r="A149" s="134"/>
      <c r="B149" s="12"/>
      <c r="C149" s="308"/>
      <c r="D149" s="12"/>
      <c r="E149" s="12"/>
      <c r="F149" s="12"/>
      <c r="G149" s="226"/>
      <c r="H149" s="226"/>
      <c r="I149" s="12"/>
      <c r="J149" s="313">
        <f t="shared" si="33"/>
        <v>0</v>
      </c>
      <c r="K149" s="131"/>
      <c r="L149" s="66"/>
      <c r="M149" s="8">
        <f t="shared" si="34"/>
        <v>0</v>
      </c>
      <c r="N149" s="66"/>
      <c r="O149" s="66"/>
      <c r="P149" s="8">
        <f t="shared" si="35"/>
        <v>18</v>
      </c>
      <c r="Q149" s="67">
        <f t="shared" si="32"/>
        <v>0</v>
      </c>
      <c r="R149" s="67">
        <f t="shared" si="32"/>
        <v>0</v>
      </c>
      <c r="S149" s="67">
        <f t="shared" si="32"/>
        <v>0</v>
      </c>
      <c r="T149" s="67">
        <f t="shared" si="32"/>
        <v>0</v>
      </c>
      <c r="U149" s="67">
        <f t="shared" si="32"/>
        <v>0</v>
      </c>
      <c r="V149" s="63">
        <f t="shared" si="36"/>
        <v>0</v>
      </c>
      <c r="W149" s="63">
        <f t="shared" si="37"/>
        <v>0</v>
      </c>
      <c r="X149" s="63">
        <f t="shared" si="30"/>
        <v>0</v>
      </c>
      <c r="Y149" s="63">
        <f t="shared" si="31"/>
        <v>0</v>
      </c>
      <c r="Z149" s="63">
        <f t="shared" si="38"/>
        <v>0</v>
      </c>
      <c r="AA149" s="131"/>
    </row>
    <row r="150" spans="1:27" s="115" customFormat="1" ht="21" customHeight="1" x14ac:dyDescent="0.25">
      <c r="A150" s="134"/>
      <c r="B150" s="12"/>
      <c r="C150" s="308"/>
      <c r="D150" s="12"/>
      <c r="E150" s="12"/>
      <c r="F150" s="12"/>
      <c r="G150" s="226"/>
      <c r="H150" s="226"/>
      <c r="I150" s="12"/>
      <c r="J150" s="313">
        <f t="shared" si="33"/>
        <v>0</v>
      </c>
      <c r="K150" s="131"/>
      <c r="L150" s="66"/>
      <c r="M150" s="8">
        <f t="shared" si="34"/>
        <v>0</v>
      </c>
      <c r="N150" s="66"/>
      <c r="O150" s="66"/>
      <c r="P150" s="8">
        <f t="shared" si="35"/>
        <v>18</v>
      </c>
      <c r="Q150" s="67">
        <f t="shared" si="32"/>
        <v>0</v>
      </c>
      <c r="R150" s="67">
        <f t="shared" si="32"/>
        <v>0</v>
      </c>
      <c r="S150" s="67">
        <f t="shared" si="32"/>
        <v>0</v>
      </c>
      <c r="T150" s="67">
        <f t="shared" si="32"/>
        <v>0</v>
      </c>
      <c r="U150" s="67">
        <f t="shared" si="32"/>
        <v>0</v>
      </c>
      <c r="V150" s="63">
        <f t="shared" si="36"/>
        <v>0</v>
      </c>
      <c r="W150" s="63">
        <f t="shared" si="37"/>
        <v>0</v>
      </c>
      <c r="X150" s="63">
        <f t="shared" si="30"/>
        <v>0</v>
      </c>
      <c r="Y150" s="63">
        <f t="shared" si="31"/>
        <v>0</v>
      </c>
      <c r="Z150" s="63">
        <f t="shared" si="38"/>
        <v>0</v>
      </c>
      <c r="AA150" s="131"/>
    </row>
    <row r="151" spans="1:27" s="115" customFormat="1" ht="21" customHeight="1" x14ac:dyDescent="0.25">
      <c r="A151" s="134"/>
      <c r="B151" s="12"/>
      <c r="C151" s="308"/>
      <c r="D151" s="226"/>
      <c r="E151" s="12"/>
      <c r="F151" s="12"/>
      <c r="G151" s="226"/>
      <c r="H151" s="226"/>
      <c r="I151" s="12"/>
      <c r="J151" s="313">
        <f t="shared" si="33"/>
        <v>0</v>
      </c>
      <c r="K151" s="131"/>
      <c r="L151" s="66"/>
      <c r="M151" s="8">
        <f t="shared" si="34"/>
        <v>0</v>
      </c>
      <c r="N151" s="66"/>
      <c r="O151" s="66"/>
      <c r="P151" s="8">
        <f t="shared" si="35"/>
        <v>18</v>
      </c>
      <c r="Q151" s="67">
        <f t="shared" si="32"/>
        <v>0</v>
      </c>
      <c r="R151" s="67">
        <f t="shared" si="32"/>
        <v>0</v>
      </c>
      <c r="S151" s="67">
        <f t="shared" si="32"/>
        <v>0</v>
      </c>
      <c r="T151" s="67">
        <f t="shared" si="32"/>
        <v>0</v>
      </c>
      <c r="U151" s="67">
        <f t="shared" si="32"/>
        <v>0</v>
      </c>
      <c r="V151" s="63">
        <f t="shared" si="36"/>
        <v>0</v>
      </c>
      <c r="W151" s="63">
        <f t="shared" si="37"/>
        <v>0</v>
      </c>
      <c r="X151" s="63">
        <f t="shared" si="30"/>
        <v>0</v>
      </c>
      <c r="Y151" s="63">
        <f t="shared" si="31"/>
        <v>0</v>
      </c>
      <c r="Z151" s="63">
        <f t="shared" si="38"/>
        <v>0</v>
      </c>
      <c r="AA151" s="131"/>
    </row>
    <row r="152" spans="1:27" s="115" customFormat="1" ht="21" customHeight="1" x14ac:dyDescent="0.25">
      <c r="A152" s="134"/>
      <c r="B152" s="12"/>
      <c r="C152" s="308"/>
      <c r="D152" s="12"/>
      <c r="E152" s="12"/>
      <c r="F152" s="12"/>
      <c r="G152" s="226"/>
      <c r="H152" s="226"/>
      <c r="I152" s="12"/>
      <c r="J152" s="313">
        <f t="shared" si="33"/>
        <v>0</v>
      </c>
      <c r="K152" s="131"/>
      <c r="L152" s="66"/>
      <c r="M152" s="8">
        <f t="shared" si="34"/>
        <v>0</v>
      </c>
      <c r="N152" s="66"/>
      <c r="O152" s="66"/>
      <c r="P152" s="8">
        <f t="shared" si="35"/>
        <v>18</v>
      </c>
      <c r="Q152" s="67">
        <f t="shared" si="32"/>
        <v>0</v>
      </c>
      <c r="R152" s="67">
        <f t="shared" si="32"/>
        <v>0</v>
      </c>
      <c r="S152" s="67">
        <f t="shared" si="32"/>
        <v>0</v>
      </c>
      <c r="T152" s="67">
        <f t="shared" si="32"/>
        <v>0</v>
      </c>
      <c r="U152" s="67">
        <f t="shared" si="32"/>
        <v>0</v>
      </c>
      <c r="V152" s="63">
        <f t="shared" si="36"/>
        <v>0</v>
      </c>
      <c r="W152" s="63">
        <f t="shared" si="37"/>
        <v>0</v>
      </c>
      <c r="X152" s="63">
        <f t="shared" si="30"/>
        <v>0</v>
      </c>
      <c r="Y152" s="63">
        <f t="shared" si="31"/>
        <v>0</v>
      </c>
      <c r="Z152" s="63">
        <f t="shared" si="38"/>
        <v>0</v>
      </c>
      <c r="AA152" s="131"/>
    </row>
    <row r="153" spans="1:27" s="115" customFormat="1" ht="21" customHeight="1" x14ac:dyDescent="0.25">
      <c r="A153" s="134"/>
      <c r="B153" s="12"/>
      <c r="C153" s="308"/>
      <c r="D153" s="12"/>
      <c r="E153" s="12"/>
      <c r="F153" s="12"/>
      <c r="G153" s="226"/>
      <c r="H153" s="226"/>
      <c r="I153" s="12"/>
      <c r="J153" s="313">
        <f t="shared" si="33"/>
        <v>0</v>
      </c>
      <c r="K153" s="131"/>
      <c r="L153" s="66"/>
      <c r="M153" s="8">
        <f t="shared" si="34"/>
        <v>0</v>
      </c>
      <c r="N153" s="66"/>
      <c r="O153" s="66"/>
      <c r="P153" s="8">
        <f t="shared" si="35"/>
        <v>18</v>
      </c>
      <c r="Q153" s="67">
        <f t="shared" si="32"/>
        <v>0</v>
      </c>
      <c r="R153" s="67">
        <f t="shared" si="32"/>
        <v>0</v>
      </c>
      <c r="S153" s="67">
        <f t="shared" si="32"/>
        <v>0</v>
      </c>
      <c r="T153" s="67">
        <f t="shared" si="32"/>
        <v>0</v>
      </c>
      <c r="U153" s="67">
        <f t="shared" si="32"/>
        <v>0</v>
      </c>
      <c r="V153" s="63">
        <f t="shared" si="36"/>
        <v>0</v>
      </c>
      <c r="W153" s="63">
        <f t="shared" si="37"/>
        <v>0</v>
      </c>
      <c r="X153" s="63">
        <f t="shared" si="30"/>
        <v>0</v>
      </c>
      <c r="Y153" s="63">
        <f t="shared" si="31"/>
        <v>0</v>
      </c>
      <c r="Z153" s="63">
        <f t="shared" si="38"/>
        <v>0</v>
      </c>
      <c r="AA153" s="131"/>
    </row>
    <row r="154" spans="1:27" s="115" customFormat="1" ht="21" customHeight="1" x14ac:dyDescent="0.25">
      <c r="A154" s="134"/>
      <c r="B154" s="12"/>
      <c r="C154" s="308"/>
      <c r="D154" s="12"/>
      <c r="E154" s="12"/>
      <c r="F154" s="12"/>
      <c r="G154" s="226"/>
      <c r="H154" s="226"/>
      <c r="I154" s="12"/>
      <c r="J154" s="313">
        <f t="shared" si="33"/>
        <v>0</v>
      </c>
      <c r="K154" s="131"/>
      <c r="L154" s="66"/>
      <c r="M154" s="8">
        <f t="shared" si="34"/>
        <v>0</v>
      </c>
      <c r="N154" s="66"/>
      <c r="O154" s="66"/>
      <c r="P154" s="8">
        <f t="shared" si="35"/>
        <v>18</v>
      </c>
      <c r="Q154" s="67">
        <f t="shared" si="32"/>
        <v>0</v>
      </c>
      <c r="R154" s="67">
        <f t="shared" si="32"/>
        <v>0</v>
      </c>
      <c r="S154" s="67">
        <f t="shared" si="32"/>
        <v>0</v>
      </c>
      <c r="T154" s="67">
        <f t="shared" si="32"/>
        <v>0</v>
      </c>
      <c r="U154" s="67">
        <f t="shared" si="32"/>
        <v>0</v>
      </c>
      <c r="V154" s="63">
        <f t="shared" si="36"/>
        <v>0</v>
      </c>
      <c r="W154" s="63">
        <f t="shared" si="37"/>
        <v>0</v>
      </c>
      <c r="X154" s="63">
        <f t="shared" si="30"/>
        <v>0</v>
      </c>
      <c r="Y154" s="63">
        <f t="shared" si="31"/>
        <v>0</v>
      </c>
      <c r="Z154" s="63">
        <f t="shared" si="38"/>
        <v>0</v>
      </c>
      <c r="AA154" s="131"/>
    </row>
    <row r="155" spans="1:27" s="130" customFormat="1" ht="21" customHeight="1" x14ac:dyDescent="0.25">
      <c r="A155" s="145"/>
      <c r="B155" s="12"/>
      <c r="C155" s="308"/>
      <c r="D155" s="12"/>
      <c r="E155" s="11"/>
      <c r="F155" s="12"/>
      <c r="G155" s="226"/>
      <c r="H155" s="226"/>
      <c r="I155" s="226"/>
      <c r="J155" s="313">
        <f t="shared" si="33"/>
        <v>0</v>
      </c>
      <c r="K155" s="129"/>
      <c r="L155" s="144"/>
      <c r="M155" s="8">
        <f t="shared" si="34"/>
        <v>0</v>
      </c>
      <c r="N155" s="66"/>
      <c r="O155" s="66"/>
      <c r="P155" s="8">
        <f t="shared" si="35"/>
        <v>18</v>
      </c>
      <c r="Q155" s="67">
        <f t="shared" si="32"/>
        <v>0</v>
      </c>
      <c r="R155" s="67">
        <f t="shared" si="32"/>
        <v>0</v>
      </c>
      <c r="S155" s="67">
        <f t="shared" si="32"/>
        <v>0</v>
      </c>
      <c r="T155" s="67">
        <f t="shared" si="32"/>
        <v>0</v>
      </c>
      <c r="U155" s="67">
        <f t="shared" si="32"/>
        <v>0</v>
      </c>
      <c r="V155" s="63">
        <f t="shared" si="36"/>
        <v>0</v>
      </c>
      <c r="W155" s="63">
        <f t="shared" si="37"/>
        <v>0</v>
      </c>
      <c r="X155" s="63">
        <f t="shared" si="30"/>
        <v>0</v>
      </c>
      <c r="Y155" s="63">
        <f t="shared" si="31"/>
        <v>0</v>
      </c>
      <c r="Z155" s="63">
        <f t="shared" si="38"/>
        <v>0</v>
      </c>
      <c r="AA155" s="129"/>
    </row>
    <row r="156" spans="1:27" s="115" customFormat="1" ht="21" customHeight="1" x14ac:dyDescent="0.25">
      <c r="A156" s="134"/>
      <c r="B156" s="12"/>
      <c r="C156" s="308"/>
      <c r="D156" s="12"/>
      <c r="E156" s="12"/>
      <c r="F156" s="12"/>
      <c r="G156" s="226"/>
      <c r="H156" s="226"/>
      <c r="I156" s="12"/>
      <c r="J156" s="313">
        <f t="shared" si="33"/>
        <v>0</v>
      </c>
      <c r="K156" s="131"/>
      <c r="L156" s="66"/>
      <c r="M156" s="8">
        <f t="shared" si="34"/>
        <v>0</v>
      </c>
      <c r="N156" s="66"/>
      <c r="O156" s="66"/>
      <c r="P156" s="8">
        <f t="shared" si="35"/>
        <v>18</v>
      </c>
      <c r="Q156" s="67">
        <f t="shared" si="32"/>
        <v>0</v>
      </c>
      <c r="R156" s="67">
        <f t="shared" si="32"/>
        <v>0</v>
      </c>
      <c r="S156" s="67">
        <f t="shared" si="32"/>
        <v>0</v>
      </c>
      <c r="T156" s="67">
        <f t="shared" si="32"/>
        <v>0</v>
      </c>
      <c r="U156" s="67">
        <f t="shared" si="32"/>
        <v>0</v>
      </c>
      <c r="V156" s="63">
        <f t="shared" si="36"/>
        <v>0</v>
      </c>
      <c r="W156" s="63">
        <f t="shared" si="37"/>
        <v>0</v>
      </c>
      <c r="X156" s="63">
        <f t="shared" si="30"/>
        <v>0</v>
      </c>
      <c r="Y156" s="63">
        <f t="shared" si="31"/>
        <v>0</v>
      </c>
      <c r="Z156" s="63">
        <f t="shared" si="38"/>
        <v>0</v>
      </c>
      <c r="AA156" s="131"/>
    </row>
    <row r="157" spans="1:27" s="115" customFormat="1" ht="21" customHeight="1" x14ac:dyDescent="0.25">
      <c r="A157" s="134"/>
      <c r="B157" s="12"/>
      <c r="C157" s="308"/>
      <c r="D157" s="12"/>
      <c r="E157" s="12"/>
      <c r="F157" s="12"/>
      <c r="G157" s="226"/>
      <c r="H157" s="226"/>
      <c r="I157" s="12"/>
      <c r="J157" s="313">
        <f t="shared" si="33"/>
        <v>0</v>
      </c>
      <c r="K157" s="131"/>
      <c r="L157" s="66"/>
      <c r="M157" s="8">
        <f t="shared" si="34"/>
        <v>0</v>
      </c>
      <c r="N157" s="66"/>
      <c r="O157" s="66"/>
      <c r="P157" s="8">
        <f t="shared" si="35"/>
        <v>18</v>
      </c>
      <c r="Q157" s="67">
        <f t="shared" ref="Q157:U191" si="39">IFERROR(IF(AND((Q$193-$P157)/$M157&gt;0,(Q$193-$P157)/$M157&lt;1),(Q$193-$P157)/$M157,IF((Q$193-$P157)/$M157&gt;0,1,0)),0)</f>
        <v>0</v>
      </c>
      <c r="R157" s="67">
        <f t="shared" si="39"/>
        <v>0</v>
      </c>
      <c r="S157" s="67">
        <f t="shared" si="39"/>
        <v>0</v>
      </c>
      <c r="T157" s="67">
        <f t="shared" si="39"/>
        <v>0</v>
      </c>
      <c r="U157" s="67">
        <f t="shared" si="39"/>
        <v>0</v>
      </c>
      <c r="V157" s="63">
        <f t="shared" si="36"/>
        <v>0</v>
      </c>
      <c r="W157" s="63">
        <f t="shared" si="37"/>
        <v>0</v>
      </c>
      <c r="X157" s="63">
        <f t="shared" ref="X157:X191" si="40">S157*($G157-$H157)-SUM(V157:W157)</f>
        <v>0</v>
      </c>
      <c r="Y157" s="63">
        <f t="shared" ref="Y157:Y191" si="41">T157*($G157-$H157)-SUM(V157:X157)</f>
        <v>0</v>
      </c>
      <c r="Z157" s="63">
        <f t="shared" si="38"/>
        <v>0</v>
      </c>
      <c r="AA157" s="131"/>
    </row>
    <row r="158" spans="1:27" s="115" customFormat="1" ht="21" customHeight="1" x14ac:dyDescent="0.25">
      <c r="A158" s="134"/>
      <c r="B158" s="12"/>
      <c r="C158" s="308"/>
      <c r="D158" s="12"/>
      <c r="E158" s="12"/>
      <c r="F158" s="12"/>
      <c r="G158" s="226"/>
      <c r="H158" s="226"/>
      <c r="I158" s="12"/>
      <c r="J158" s="313">
        <f t="shared" si="33"/>
        <v>0</v>
      </c>
      <c r="K158" s="131"/>
      <c r="L158" s="66"/>
      <c r="M158" s="8">
        <f t="shared" si="34"/>
        <v>0</v>
      </c>
      <c r="N158" s="66"/>
      <c r="O158" s="66"/>
      <c r="P158" s="8">
        <f t="shared" si="35"/>
        <v>18</v>
      </c>
      <c r="Q158" s="67">
        <f t="shared" si="39"/>
        <v>0</v>
      </c>
      <c r="R158" s="67">
        <f t="shared" si="39"/>
        <v>0</v>
      </c>
      <c r="S158" s="67">
        <f t="shared" si="39"/>
        <v>0</v>
      </c>
      <c r="T158" s="67">
        <f t="shared" si="39"/>
        <v>0</v>
      </c>
      <c r="U158" s="67">
        <f t="shared" si="39"/>
        <v>0</v>
      </c>
      <c r="V158" s="63">
        <f t="shared" si="36"/>
        <v>0</v>
      </c>
      <c r="W158" s="63">
        <f t="shared" si="37"/>
        <v>0</v>
      </c>
      <c r="X158" s="63">
        <f t="shared" si="40"/>
        <v>0</v>
      </c>
      <c r="Y158" s="63">
        <f t="shared" si="41"/>
        <v>0</v>
      </c>
      <c r="Z158" s="63">
        <f t="shared" si="38"/>
        <v>0</v>
      </c>
      <c r="AA158" s="131"/>
    </row>
    <row r="159" spans="1:27" s="115" customFormat="1" ht="21" customHeight="1" x14ac:dyDescent="0.25">
      <c r="A159" s="134"/>
      <c r="B159" s="12"/>
      <c r="C159" s="308"/>
      <c r="D159" s="12"/>
      <c r="E159" s="12"/>
      <c r="F159" s="12"/>
      <c r="G159" s="226"/>
      <c r="H159" s="226"/>
      <c r="I159" s="12"/>
      <c r="J159" s="313">
        <f t="shared" si="33"/>
        <v>0</v>
      </c>
      <c r="K159" s="131"/>
      <c r="L159" s="66"/>
      <c r="M159" s="8">
        <f t="shared" si="34"/>
        <v>0</v>
      </c>
      <c r="N159" s="66"/>
      <c r="O159" s="66"/>
      <c r="P159" s="8">
        <f t="shared" si="35"/>
        <v>18</v>
      </c>
      <c r="Q159" s="67">
        <f t="shared" si="39"/>
        <v>0</v>
      </c>
      <c r="R159" s="67">
        <f t="shared" si="39"/>
        <v>0</v>
      </c>
      <c r="S159" s="67">
        <f t="shared" si="39"/>
        <v>0</v>
      </c>
      <c r="T159" s="67">
        <f t="shared" si="39"/>
        <v>0</v>
      </c>
      <c r="U159" s="67">
        <f t="shared" si="39"/>
        <v>0</v>
      </c>
      <c r="V159" s="63">
        <f t="shared" si="36"/>
        <v>0</v>
      </c>
      <c r="W159" s="63">
        <f t="shared" si="37"/>
        <v>0</v>
      </c>
      <c r="X159" s="63">
        <f t="shared" si="40"/>
        <v>0</v>
      </c>
      <c r="Y159" s="63">
        <f t="shared" si="41"/>
        <v>0</v>
      </c>
      <c r="Z159" s="63">
        <f t="shared" si="38"/>
        <v>0</v>
      </c>
      <c r="AA159" s="131"/>
    </row>
    <row r="160" spans="1:27" s="115" customFormat="1" ht="21" customHeight="1" x14ac:dyDescent="0.25">
      <c r="A160" s="134"/>
      <c r="B160" s="12"/>
      <c r="C160" s="308"/>
      <c r="D160" s="12"/>
      <c r="E160" s="12"/>
      <c r="F160" s="12"/>
      <c r="G160" s="226"/>
      <c r="H160" s="226"/>
      <c r="I160" s="12"/>
      <c r="J160" s="313">
        <f t="shared" si="33"/>
        <v>0</v>
      </c>
      <c r="K160" s="131"/>
      <c r="L160" s="66"/>
      <c r="M160" s="8">
        <f t="shared" si="34"/>
        <v>0</v>
      </c>
      <c r="N160" s="66"/>
      <c r="O160" s="66"/>
      <c r="P160" s="8">
        <f t="shared" si="35"/>
        <v>18</v>
      </c>
      <c r="Q160" s="67">
        <f t="shared" si="39"/>
        <v>0</v>
      </c>
      <c r="R160" s="67">
        <f t="shared" si="39"/>
        <v>0</v>
      </c>
      <c r="S160" s="67">
        <f t="shared" si="39"/>
        <v>0</v>
      </c>
      <c r="T160" s="67">
        <f t="shared" si="39"/>
        <v>0</v>
      </c>
      <c r="U160" s="67">
        <f t="shared" si="39"/>
        <v>0</v>
      </c>
      <c r="V160" s="63">
        <f t="shared" si="36"/>
        <v>0</v>
      </c>
      <c r="W160" s="63">
        <f t="shared" si="37"/>
        <v>0</v>
      </c>
      <c r="X160" s="63">
        <f t="shared" si="40"/>
        <v>0</v>
      </c>
      <c r="Y160" s="63">
        <f t="shared" si="41"/>
        <v>0</v>
      </c>
      <c r="Z160" s="63">
        <f t="shared" si="38"/>
        <v>0</v>
      </c>
      <c r="AA160" s="131"/>
    </row>
    <row r="161" spans="1:27" s="115" customFormat="1" ht="21" customHeight="1" x14ac:dyDescent="0.25">
      <c r="A161" s="134"/>
      <c r="B161" s="12"/>
      <c r="C161" s="308"/>
      <c r="D161" s="12"/>
      <c r="E161" s="12"/>
      <c r="F161" s="12"/>
      <c r="G161" s="226"/>
      <c r="H161" s="226"/>
      <c r="I161" s="12"/>
      <c r="J161" s="313">
        <f t="shared" si="33"/>
        <v>0</v>
      </c>
      <c r="K161" s="131"/>
      <c r="L161" s="66"/>
      <c r="M161" s="8">
        <f t="shared" si="34"/>
        <v>0</v>
      </c>
      <c r="N161" s="66"/>
      <c r="O161" s="66"/>
      <c r="P161" s="8">
        <f t="shared" si="35"/>
        <v>18</v>
      </c>
      <c r="Q161" s="67">
        <f t="shared" si="39"/>
        <v>0</v>
      </c>
      <c r="R161" s="67">
        <f t="shared" si="39"/>
        <v>0</v>
      </c>
      <c r="S161" s="67">
        <f t="shared" si="39"/>
        <v>0</v>
      </c>
      <c r="T161" s="67">
        <f t="shared" si="39"/>
        <v>0</v>
      </c>
      <c r="U161" s="67">
        <f t="shared" si="39"/>
        <v>0</v>
      </c>
      <c r="V161" s="63">
        <f t="shared" si="36"/>
        <v>0</v>
      </c>
      <c r="W161" s="63">
        <f t="shared" si="37"/>
        <v>0</v>
      </c>
      <c r="X161" s="63">
        <f t="shared" si="40"/>
        <v>0</v>
      </c>
      <c r="Y161" s="63">
        <f t="shared" si="41"/>
        <v>0</v>
      </c>
      <c r="Z161" s="63">
        <f t="shared" si="38"/>
        <v>0</v>
      </c>
      <c r="AA161" s="131"/>
    </row>
    <row r="162" spans="1:27" s="115" customFormat="1" ht="21" customHeight="1" x14ac:dyDescent="0.25">
      <c r="A162" s="134"/>
      <c r="B162" s="12"/>
      <c r="C162" s="308"/>
      <c r="D162" s="12"/>
      <c r="E162" s="12"/>
      <c r="F162" s="12"/>
      <c r="G162" s="226"/>
      <c r="H162" s="226"/>
      <c r="I162" s="12"/>
      <c r="J162" s="313">
        <f t="shared" si="33"/>
        <v>0</v>
      </c>
      <c r="K162" s="131"/>
      <c r="L162" s="66"/>
      <c r="M162" s="8">
        <f t="shared" si="34"/>
        <v>0</v>
      </c>
      <c r="N162" s="66"/>
      <c r="O162" s="66"/>
      <c r="P162" s="8">
        <f t="shared" si="35"/>
        <v>18</v>
      </c>
      <c r="Q162" s="67">
        <f t="shared" si="39"/>
        <v>0</v>
      </c>
      <c r="R162" s="67">
        <f t="shared" si="39"/>
        <v>0</v>
      </c>
      <c r="S162" s="67">
        <f t="shared" si="39"/>
        <v>0</v>
      </c>
      <c r="T162" s="67">
        <f t="shared" si="39"/>
        <v>0</v>
      </c>
      <c r="U162" s="67">
        <f t="shared" si="39"/>
        <v>0</v>
      </c>
      <c r="V162" s="63">
        <f t="shared" si="36"/>
        <v>0</v>
      </c>
      <c r="W162" s="63">
        <f t="shared" si="37"/>
        <v>0</v>
      </c>
      <c r="X162" s="63">
        <f t="shared" si="40"/>
        <v>0</v>
      </c>
      <c r="Y162" s="63">
        <f t="shared" si="41"/>
        <v>0</v>
      </c>
      <c r="Z162" s="63">
        <f t="shared" si="38"/>
        <v>0</v>
      </c>
      <c r="AA162" s="131"/>
    </row>
    <row r="163" spans="1:27" s="115" customFormat="1" ht="21" customHeight="1" x14ac:dyDescent="0.25">
      <c r="A163" s="134"/>
      <c r="B163" s="12"/>
      <c r="C163" s="308"/>
      <c r="D163" s="12"/>
      <c r="E163" s="12"/>
      <c r="F163" s="12"/>
      <c r="G163" s="226"/>
      <c r="H163" s="226"/>
      <c r="I163" s="12"/>
      <c r="J163" s="313">
        <f t="shared" si="33"/>
        <v>0</v>
      </c>
      <c r="L163" s="66"/>
      <c r="M163" s="8">
        <f t="shared" si="34"/>
        <v>0</v>
      </c>
      <c r="N163" s="66"/>
      <c r="O163" s="66"/>
      <c r="P163" s="8">
        <f t="shared" si="35"/>
        <v>18</v>
      </c>
      <c r="Q163" s="67">
        <f t="shared" si="39"/>
        <v>0</v>
      </c>
      <c r="R163" s="67">
        <f t="shared" si="39"/>
        <v>0</v>
      </c>
      <c r="S163" s="67">
        <f t="shared" si="39"/>
        <v>0</v>
      </c>
      <c r="T163" s="67">
        <f t="shared" si="39"/>
        <v>0</v>
      </c>
      <c r="U163" s="67">
        <f t="shared" si="39"/>
        <v>0</v>
      </c>
      <c r="V163" s="63">
        <f t="shared" si="36"/>
        <v>0</v>
      </c>
      <c r="W163" s="63">
        <f t="shared" si="37"/>
        <v>0</v>
      </c>
      <c r="X163" s="63">
        <f t="shared" si="40"/>
        <v>0</v>
      </c>
      <c r="Y163" s="63">
        <f t="shared" si="41"/>
        <v>0</v>
      </c>
      <c r="Z163" s="63">
        <f t="shared" si="38"/>
        <v>0</v>
      </c>
      <c r="AA163" s="131"/>
    </row>
    <row r="164" spans="1:27" s="115" customFormat="1" ht="21" customHeight="1" x14ac:dyDescent="0.25">
      <c r="A164" s="134"/>
      <c r="B164" s="12"/>
      <c r="C164" s="308"/>
      <c r="D164" s="12"/>
      <c r="E164" s="12"/>
      <c r="F164" s="12"/>
      <c r="G164" s="226"/>
      <c r="H164" s="226"/>
      <c r="I164" s="12"/>
      <c r="J164" s="313">
        <f t="shared" si="33"/>
        <v>0</v>
      </c>
      <c r="K164" s="131"/>
      <c r="L164" s="66"/>
      <c r="M164" s="8">
        <f t="shared" si="34"/>
        <v>0</v>
      </c>
      <c r="N164" s="66"/>
      <c r="O164" s="66"/>
      <c r="P164" s="8">
        <f t="shared" si="35"/>
        <v>18</v>
      </c>
      <c r="Q164" s="67">
        <f t="shared" si="39"/>
        <v>0</v>
      </c>
      <c r="R164" s="67">
        <f t="shared" si="39"/>
        <v>0</v>
      </c>
      <c r="S164" s="67">
        <f t="shared" si="39"/>
        <v>0</v>
      </c>
      <c r="T164" s="67">
        <f t="shared" si="39"/>
        <v>0</v>
      </c>
      <c r="U164" s="67">
        <f t="shared" si="39"/>
        <v>0</v>
      </c>
      <c r="V164" s="63">
        <f t="shared" si="36"/>
        <v>0</v>
      </c>
      <c r="W164" s="63">
        <f t="shared" si="37"/>
        <v>0</v>
      </c>
      <c r="X164" s="63">
        <f t="shared" si="40"/>
        <v>0</v>
      </c>
      <c r="Y164" s="63">
        <f t="shared" si="41"/>
        <v>0</v>
      </c>
      <c r="Z164" s="63">
        <f t="shared" si="38"/>
        <v>0</v>
      </c>
      <c r="AA164" s="131"/>
    </row>
    <row r="165" spans="1:27" s="115" customFormat="1" ht="21" customHeight="1" x14ac:dyDescent="0.25">
      <c r="A165" s="145"/>
      <c r="B165" s="12"/>
      <c r="C165" s="308"/>
      <c r="D165" s="12"/>
      <c r="E165" s="12"/>
      <c r="F165" s="12"/>
      <c r="G165" s="12"/>
      <c r="H165" s="226"/>
      <c r="I165" s="12"/>
      <c r="J165" s="313">
        <f t="shared" si="33"/>
        <v>0</v>
      </c>
      <c r="K165" s="131"/>
      <c r="L165" s="66"/>
      <c r="M165" s="8">
        <f t="shared" si="34"/>
        <v>0</v>
      </c>
      <c r="N165" s="66"/>
      <c r="O165" s="66"/>
      <c r="P165" s="8">
        <f t="shared" si="35"/>
        <v>18</v>
      </c>
      <c r="Q165" s="67">
        <f t="shared" si="39"/>
        <v>0</v>
      </c>
      <c r="R165" s="67">
        <f t="shared" si="39"/>
        <v>0</v>
      </c>
      <c r="S165" s="67">
        <f t="shared" si="39"/>
        <v>0</v>
      </c>
      <c r="T165" s="67">
        <f t="shared" si="39"/>
        <v>0</v>
      </c>
      <c r="U165" s="67">
        <f t="shared" si="39"/>
        <v>0</v>
      </c>
      <c r="V165" s="63">
        <f t="shared" si="36"/>
        <v>0</v>
      </c>
      <c r="W165" s="63">
        <f t="shared" si="37"/>
        <v>0</v>
      </c>
      <c r="X165" s="63">
        <f t="shared" si="40"/>
        <v>0</v>
      </c>
      <c r="Y165" s="63">
        <f t="shared" si="41"/>
        <v>0</v>
      </c>
      <c r="Z165" s="63">
        <f t="shared" si="38"/>
        <v>0</v>
      </c>
      <c r="AA165" s="131"/>
    </row>
    <row r="166" spans="1:27" s="115" customFormat="1" ht="21" customHeight="1" x14ac:dyDescent="0.25">
      <c r="A166" s="145"/>
      <c r="B166" s="12"/>
      <c r="C166" s="308"/>
      <c r="D166" s="12"/>
      <c r="E166" s="11"/>
      <c r="F166" s="11"/>
      <c r="G166" s="11"/>
      <c r="H166" s="226"/>
      <c r="I166" s="226"/>
      <c r="J166" s="313">
        <f t="shared" si="33"/>
        <v>0</v>
      </c>
      <c r="K166" s="131"/>
      <c r="L166" s="144"/>
      <c r="M166" s="8">
        <f t="shared" si="34"/>
        <v>0</v>
      </c>
      <c r="N166" s="66"/>
      <c r="O166" s="66"/>
      <c r="P166" s="8">
        <f t="shared" si="35"/>
        <v>18</v>
      </c>
      <c r="Q166" s="67">
        <f t="shared" si="39"/>
        <v>0</v>
      </c>
      <c r="R166" s="67">
        <f t="shared" si="39"/>
        <v>0</v>
      </c>
      <c r="S166" s="67">
        <f t="shared" si="39"/>
        <v>0</v>
      </c>
      <c r="T166" s="67">
        <f t="shared" si="39"/>
        <v>0</v>
      </c>
      <c r="U166" s="67">
        <f t="shared" si="39"/>
        <v>0</v>
      </c>
      <c r="V166" s="63">
        <f t="shared" si="36"/>
        <v>0</v>
      </c>
      <c r="W166" s="63">
        <f t="shared" si="37"/>
        <v>0</v>
      </c>
      <c r="X166" s="63">
        <f t="shared" si="40"/>
        <v>0</v>
      </c>
      <c r="Y166" s="63">
        <f t="shared" si="41"/>
        <v>0</v>
      </c>
      <c r="Z166" s="63">
        <f t="shared" si="38"/>
        <v>0</v>
      </c>
      <c r="AA166" s="131"/>
    </row>
    <row r="167" spans="1:27" s="115" customFormat="1" ht="21" customHeight="1" x14ac:dyDescent="0.25">
      <c r="A167" s="145"/>
      <c r="B167" s="12"/>
      <c r="C167" s="308"/>
      <c r="D167" s="12"/>
      <c r="E167" s="11"/>
      <c r="F167" s="11"/>
      <c r="G167" s="11"/>
      <c r="H167" s="226"/>
      <c r="I167" s="226"/>
      <c r="J167" s="313">
        <f t="shared" si="33"/>
        <v>0</v>
      </c>
      <c r="K167" s="131"/>
      <c r="L167" s="144"/>
      <c r="M167" s="8">
        <f t="shared" si="34"/>
        <v>0</v>
      </c>
      <c r="N167" s="66"/>
      <c r="O167" s="66"/>
      <c r="P167" s="8">
        <f t="shared" si="35"/>
        <v>18</v>
      </c>
      <c r="Q167" s="67">
        <f t="shared" si="39"/>
        <v>0</v>
      </c>
      <c r="R167" s="67">
        <f t="shared" si="39"/>
        <v>0</v>
      </c>
      <c r="S167" s="67">
        <f t="shared" si="39"/>
        <v>0</v>
      </c>
      <c r="T167" s="67">
        <f t="shared" si="39"/>
        <v>0</v>
      </c>
      <c r="U167" s="67">
        <f t="shared" si="39"/>
        <v>0</v>
      </c>
      <c r="V167" s="63">
        <f t="shared" si="36"/>
        <v>0</v>
      </c>
      <c r="W167" s="63">
        <f t="shared" si="37"/>
        <v>0</v>
      </c>
      <c r="X167" s="63">
        <f t="shared" si="40"/>
        <v>0</v>
      </c>
      <c r="Y167" s="63">
        <f t="shared" si="41"/>
        <v>0</v>
      </c>
      <c r="Z167" s="63">
        <f t="shared" si="38"/>
        <v>0</v>
      </c>
      <c r="AA167" s="131"/>
    </row>
    <row r="168" spans="1:27" s="115" customFormat="1" ht="21" customHeight="1" x14ac:dyDescent="0.25">
      <c r="A168" s="145"/>
      <c r="B168" s="12"/>
      <c r="C168" s="308"/>
      <c r="D168" s="12"/>
      <c r="E168" s="11"/>
      <c r="F168" s="11"/>
      <c r="G168" s="11"/>
      <c r="H168" s="226"/>
      <c r="I168" s="226"/>
      <c r="J168" s="313">
        <f t="shared" si="33"/>
        <v>0</v>
      </c>
      <c r="K168" s="131"/>
      <c r="L168" s="144"/>
      <c r="M168" s="8">
        <f t="shared" si="34"/>
        <v>0</v>
      </c>
      <c r="N168" s="66"/>
      <c r="O168" s="66"/>
      <c r="P168" s="8">
        <f t="shared" si="35"/>
        <v>18</v>
      </c>
      <c r="Q168" s="67">
        <f t="shared" si="39"/>
        <v>0</v>
      </c>
      <c r="R168" s="67">
        <f t="shared" si="39"/>
        <v>0</v>
      </c>
      <c r="S168" s="67">
        <f t="shared" si="39"/>
        <v>0</v>
      </c>
      <c r="T168" s="67">
        <f t="shared" si="39"/>
        <v>0</v>
      </c>
      <c r="U168" s="67">
        <f t="shared" si="39"/>
        <v>0</v>
      </c>
      <c r="V168" s="63">
        <f t="shared" si="36"/>
        <v>0</v>
      </c>
      <c r="W168" s="63">
        <f t="shared" si="37"/>
        <v>0</v>
      </c>
      <c r="X168" s="63">
        <f t="shared" si="40"/>
        <v>0</v>
      </c>
      <c r="Y168" s="63">
        <f t="shared" si="41"/>
        <v>0</v>
      </c>
      <c r="Z168" s="63">
        <f t="shared" si="38"/>
        <v>0</v>
      </c>
      <c r="AA168" s="131"/>
    </row>
    <row r="169" spans="1:27" s="115" customFormat="1" ht="21" customHeight="1" x14ac:dyDescent="0.25">
      <c r="A169" s="145"/>
      <c r="B169" s="12"/>
      <c r="C169" s="308"/>
      <c r="D169" s="12"/>
      <c r="E169" s="11"/>
      <c r="F169" s="11"/>
      <c r="G169" s="11"/>
      <c r="H169" s="226"/>
      <c r="I169" s="226"/>
      <c r="J169" s="313">
        <f t="shared" si="33"/>
        <v>0</v>
      </c>
      <c r="K169" s="131"/>
      <c r="L169" s="144"/>
      <c r="M169" s="8">
        <f t="shared" si="34"/>
        <v>0</v>
      </c>
      <c r="N169" s="66"/>
      <c r="O169" s="66"/>
      <c r="P169" s="8">
        <f t="shared" si="35"/>
        <v>18</v>
      </c>
      <c r="Q169" s="67">
        <f t="shared" si="39"/>
        <v>0</v>
      </c>
      <c r="R169" s="67">
        <f t="shared" si="39"/>
        <v>0</v>
      </c>
      <c r="S169" s="67">
        <f t="shared" si="39"/>
        <v>0</v>
      </c>
      <c r="T169" s="67">
        <f t="shared" si="39"/>
        <v>0</v>
      </c>
      <c r="U169" s="67">
        <f t="shared" si="39"/>
        <v>0</v>
      </c>
      <c r="V169" s="63">
        <f t="shared" si="36"/>
        <v>0</v>
      </c>
      <c r="W169" s="63">
        <f t="shared" si="37"/>
        <v>0</v>
      </c>
      <c r="X169" s="63">
        <f t="shared" si="40"/>
        <v>0</v>
      </c>
      <c r="Y169" s="63">
        <f t="shared" si="41"/>
        <v>0</v>
      </c>
      <c r="Z169" s="63">
        <f t="shared" si="38"/>
        <v>0</v>
      </c>
      <c r="AA169" s="131"/>
    </row>
    <row r="170" spans="1:27" s="115" customFormat="1" ht="21" customHeight="1" x14ac:dyDescent="0.25">
      <c r="A170" s="134"/>
      <c r="B170" s="12"/>
      <c r="C170" s="308"/>
      <c r="D170" s="226"/>
      <c r="E170" s="12"/>
      <c r="F170" s="12"/>
      <c r="G170" s="226"/>
      <c r="H170" s="226"/>
      <c r="I170" s="12"/>
      <c r="J170" s="313">
        <f t="shared" si="33"/>
        <v>0</v>
      </c>
      <c r="K170" s="131"/>
      <c r="L170" s="66"/>
      <c r="M170" s="8">
        <f t="shared" si="34"/>
        <v>0</v>
      </c>
      <c r="N170" s="66"/>
      <c r="O170" s="66"/>
      <c r="P170" s="8">
        <f t="shared" si="35"/>
        <v>18</v>
      </c>
      <c r="Q170" s="67">
        <f t="shared" si="39"/>
        <v>0</v>
      </c>
      <c r="R170" s="67">
        <f t="shared" si="39"/>
        <v>0</v>
      </c>
      <c r="S170" s="67">
        <f t="shared" si="39"/>
        <v>0</v>
      </c>
      <c r="T170" s="67">
        <f t="shared" si="39"/>
        <v>0</v>
      </c>
      <c r="U170" s="67">
        <f t="shared" si="39"/>
        <v>0</v>
      </c>
      <c r="V170" s="63">
        <f t="shared" si="36"/>
        <v>0</v>
      </c>
      <c r="W170" s="63">
        <f t="shared" si="37"/>
        <v>0</v>
      </c>
      <c r="X170" s="63">
        <f t="shared" si="40"/>
        <v>0</v>
      </c>
      <c r="Y170" s="63">
        <f t="shared" si="41"/>
        <v>0</v>
      </c>
      <c r="Z170" s="63">
        <f t="shared" si="38"/>
        <v>0</v>
      </c>
      <c r="AA170" s="131"/>
    </row>
    <row r="171" spans="1:27" s="115" customFormat="1" ht="21" customHeight="1" x14ac:dyDescent="0.25">
      <c r="A171" s="134"/>
      <c r="B171" s="12"/>
      <c r="C171" s="308"/>
      <c r="D171" s="12"/>
      <c r="E171" s="12"/>
      <c r="F171" s="12"/>
      <c r="G171" s="226"/>
      <c r="H171" s="226"/>
      <c r="I171" s="12"/>
      <c r="J171" s="313">
        <f t="shared" si="33"/>
        <v>0</v>
      </c>
      <c r="K171" s="131"/>
      <c r="L171" s="66"/>
      <c r="M171" s="8">
        <f t="shared" si="34"/>
        <v>0</v>
      </c>
      <c r="N171" s="66"/>
      <c r="O171" s="66"/>
      <c r="P171" s="8">
        <f t="shared" si="35"/>
        <v>18</v>
      </c>
      <c r="Q171" s="67">
        <f t="shared" si="39"/>
        <v>0</v>
      </c>
      <c r="R171" s="67">
        <f t="shared" si="39"/>
        <v>0</v>
      </c>
      <c r="S171" s="67">
        <f t="shared" si="39"/>
        <v>0</v>
      </c>
      <c r="T171" s="67">
        <f t="shared" si="39"/>
        <v>0</v>
      </c>
      <c r="U171" s="67">
        <f t="shared" si="39"/>
        <v>0</v>
      </c>
      <c r="V171" s="63">
        <f t="shared" si="36"/>
        <v>0</v>
      </c>
      <c r="W171" s="63">
        <f t="shared" si="37"/>
        <v>0</v>
      </c>
      <c r="X171" s="63">
        <f t="shared" si="40"/>
        <v>0</v>
      </c>
      <c r="Y171" s="63">
        <f t="shared" si="41"/>
        <v>0</v>
      </c>
      <c r="Z171" s="63">
        <f t="shared" si="38"/>
        <v>0</v>
      </c>
      <c r="AA171" s="131"/>
    </row>
    <row r="172" spans="1:27" s="115" customFormat="1" ht="21" customHeight="1" x14ac:dyDescent="0.25">
      <c r="A172" s="134"/>
      <c r="B172" s="12"/>
      <c r="C172" s="308"/>
      <c r="D172" s="12"/>
      <c r="E172" s="12"/>
      <c r="F172" s="12"/>
      <c r="G172" s="226"/>
      <c r="H172" s="226"/>
      <c r="I172" s="12"/>
      <c r="J172" s="313">
        <f t="shared" si="33"/>
        <v>0</v>
      </c>
      <c r="K172" s="131"/>
      <c r="L172" s="66"/>
      <c r="M172" s="8">
        <f t="shared" si="34"/>
        <v>0</v>
      </c>
      <c r="N172" s="66"/>
      <c r="O172" s="66"/>
      <c r="P172" s="8">
        <f t="shared" si="35"/>
        <v>18</v>
      </c>
      <c r="Q172" s="67">
        <f t="shared" si="39"/>
        <v>0</v>
      </c>
      <c r="R172" s="67">
        <f t="shared" si="39"/>
        <v>0</v>
      </c>
      <c r="S172" s="67">
        <f t="shared" si="39"/>
        <v>0</v>
      </c>
      <c r="T172" s="67">
        <f t="shared" si="39"/>
        <v>0</v>
      </c>
      <c r="U172" s="67">
        <f t="shared" si="39"/>
        <v>0</v>
      </c>
      <c r="V172" s="63">
        <f t="shared" si="36"/>
        <v>0</v>
      </c>
      <c r="W172" s="63">
        <f t="shared" si="37"/>
        <v>0</v>
      </c>
      <c r="X172" s="63">
        <f t="shared" si="40"/>
        <v>0</v>
      </c>
      <c r="Y172" s="63">
        <f t="shared" si="41"/>
        <v>0</v>
      </c>
      <c r="Z172" s="63">
        <f t="shared" si="38"/>
        <v>0</v>
      </c>
      <c r="AA172" s="131"/>
    </row>
    <row r="173" spans="1:27" ht="21" customHeight="1" x14ac:dyDescent="0.25">
      <c r="A173" s="134"/>
      <c r="B173" s="12"/>
      <c r="C173" s="308"/>
      <c r="D173" s="12"/>
      <c r="E173" s="12"/>
      <c r="F173" s="12"/>
      <c r="G173" s="226"/>
      <c r="H173" s="226"/>
      <c r="I173" s="12"/>
      <c r="J173" s="313">
        <f t="shared" si="33"/>
        <v>0</v>
      </c>
      <c r="L173" s="66"/>
      <c r="M173" s="8">
        <f t="shared" si="34"/>
        <v>0</v>
      </c>
      <c r="N173" s="66"/>
      <c r="O173" s="66"/>
      <c r="P173" s="8">
        <f t="shared" si="35"/>
        <v>18</v>
      </c>
      <c r="Q173" s="67">
        <f t="shared" si="39"/>
        <v>0</v>
      </c>
      <c r="R173" s="67">
        <f t="shared" si="39"/>
        <v>0</v>
      </c>
      <c r="S173" s="67">
        <f t="shared" si="39"/>
        <v>0</v>
      </c>
      <c r="T173" s="67">
        <f t="shared" si="39"/>
        <v>0</v>
      </c>
      <c r="U173" s="67">
        <f t="shared" si="39"/>
        <v>0</v>
      </c>
      <c r="V173" s="63">
        <f t="shared" si="36"/>
        <v>0</v>
      </c>
      <c r="W173" s="63">
        <f t="shared" si="37"/>
        <v>0</v>
      </c>
      <c r="X173" s="63">
        <f t="shared" si="40"/>
        <v>0</v>
      </c>
      <c r="Y173" s="63">
        <f t="shared" si="41"/>
        <v>0</v>
      </c>
      <c r="Z173" s="63">
        <f t="shared" si="38"/>
        <v>0</v>
      </c>
    </row>
    <row r="174" spans="1:27" ht="21" customHeight="1" x14ac:dyDescent="0.25">
      <c r="A174" s="134"/>
      <c r="B174" s="12"/>
      <c r="C174" s="308"/>
      <c r="D174" s="12"/>
      <c r="E174" s="12"/>
      <c r="F174" s="12"/>
      <c r="G174" s="226"/>
      <c r="H174" s="226"/>
      <c r="I174" s="12"/>
      <c r="J174" s="313">
        <f t="shared" si="33"/>
        <v>0</v>
      </c>
      <c r="L174" s="66"/>
      <c r="M174" s="8">
        <f t="shared" si="34"/>
        <v>0</v>
      </c>
      <c r="N174" s="66"/>
      <c r="O174" s="66"/>
      <c r="P174" s="8">
        <f t="shared" si="35"/>
        <v>18</v>
      </c>
      <c r="Q174" s="67">
        <f t="shared" si="39"/>
        <v>0</v>
      </c>
      <c r="R174" s="67">
        <f t="shared" si="39"/>
        <v>0</v>
      </c>
      <c r="S174" s="67">
        <f t="shared" si="39"/>
        <v>0</v>
      </c>
      <c r="T174" s="67">
        <f t="shared" si="39"/>
        <v>0</v>
      </c>
      <c r="U174" s="67">
        <f t="shared" si="39"/>
        <v>0</v>
      </c>
      <c r="V174" s="63">
        <f t="shared" si="36"/>
        <v>0</v>
      </c>
      <c r="W174" s="63">
        <f t="shared" si="37"/>
        <v>0</v>
      </c>
      <c r="X174" s="63">
        <f t="shared" si="40"/>
        <v>0</v>
      </c>
      <c r="Y174" s="63">
        <f t="shared" si="41"/>
        <v>0</v>
      </c>
      <c r="Z174" s="63">
        <f t="shared" si="38"/>
        <v>0</v>
      </c>
    </row>
    <row r="175" spans="1:27" ht="21" customHeight="1" x14ac:dyDescent="0.25">
      <c r="A175" s="134"/>
      <c r="B175" s="12"/>
      <c r="C175" s="308"/>
      <c r="D175" s="12"/>
      <c r="E175" s="12"/>
      <c r="F175" s="12"/>
      <c r="G175" s="226"/>
      <c r="H175" s="226"/>
      <c r="I175" s="12"/>
      <c r="J175" s="313">
        <f t="shared" si="33"/>
        <v>0</v>
      </c>
      <c r="L175" s="66"/>
      <c r="M175" s="8">
        <f t="shared" si="34"/>
        <v>0</v>
      </c>
      <c r="N175" s="66"/>
      <c r="O175" s="66"/>
      <c r="P175" s="8">
        <f t="shared" si="35"/>
        <v>18</v>
      </c>
      <c r="Q175" s="67">
        <f t="shared" si="39"/>
        <v>0</v>
      </c>
      <c r="R175" s="67">
        <f t="shared" si="39"/>
        <v>0</v>
      </c>
      <c r="S175" s="67">
        <f t="shared" si="39"/>
        <v>0</v>
      </c>
      <c r="T175" s="67">
        <f t="shared" si="39"/>
        <v>0</v>
      </c>
      <c r="U175" s="67">
        <f t="shared" si="39"/>
        <v>0</v>
      </c>
      <c r="V175" s="63">
        <f t="shared" si="36"/>
        <v>0</v>
      </c>
      <c r="W175" s="63">
        <f t="shared" si="37"/>
        <v>0</v>
      </c>
      <c r="X175" s="63">
        <f t="shared" si="40"/>
        <v>0</v>
      </c>
      <c r="Y175" s="63">
        <f t="shared" si="41"/>
        <v>0</v>
      </c>
      <c r="Z175" s="63">
        <f t="shared" si="38"/>
        <v>0</v>
      </c>
    </row>
    <row r="176" spans="1:27" ht="21" customHeight="1" x14ac:dyDescent="0.25">
      <c r="A176" s="134"/>
      <c r="B176" s="12"/>
      <c r="C176" s="308"/>
      <c r="D176" s="12"/>
      <c r="E176" s="12"/>
      <c r="F176" s="12"/>
      <c r="G176" s="226"/>
      <c r="H176" s="226"/>
      <c r="I176" s="12"/>
      <c r="J176" s="313">
        <f t="shared" si="33"/>
        <v>0</v>
      </c>
      <c r="L176" s="66"/>
      <c r="M176" s="8">
        <f t="shared" si="34"/>
        <v>0</v>
      </c>
      <c r="N176" s="66"/>
      <c r="O176" s="66"/>
      <c r="P176" s="8">
        <f t="shared" si="35"/>
        <v>18</v>
      </c>
      <c r="Q176" s="67">
        <f t="shared" si="39"/>
        <v>0</v>
      </c>
      <c r="R176" s="67">
        <f t="shared" si="39"/>
        <v>0</v>
      </c>
      <c r="S176" s="67">
        <f t="shared" si="39"/>
        <v>0</v>
      </c>
      <c r="T176" s="67">
        <f t="shared" si="39"/>
        <v>0</v>
      </c>
      <c r="U176" s="67">
        <f t="shared" si="39"/>
        <v>0</v>
      </c>
      <c r="V176" s="63">
        <f t="shared" si="36"/>
        <v>0</v>
      </c>
      <c r="W176" s="63">
        <f t="shared" si="37"/>
        <v>0</v>
      </c>
      <c r="X176" s="63">
        <f t="shared" si="40"/>
        <v>0</v>
      </c>
      <c r="Y176" s="63">
        <f t="shared" si="41"/>
        <v>0</v>
      </c>
      <c r="Z176" s="63">
        <f t="shared" si="38"/>
        <v>0</v>
      </c>
    </row>
    <row r="177" spans="1:27" ht="21" customHeight="1" x14ac:dyDescent="0.25">
      <c r="A177" s="134"/>
      <c r="B177" s="12"/>
      <c r="C177" s="308"/>
      <c r="D177" s="12"/>
      <c r="E177" s="12"/>
      <c r="F177" s="12"/>
      <c r="G177" s="226"/>
      <c r="H177" s="226"/>
      <c r="I177" s="12"/>
      <c r="J177" s="313">
        <f t="shared" si="33"/>
        <v>0</v>
      </c>
      <c r="L177" s="66"/>
      <c r="M177" s="8">
        <f t="shared" si="34"/>
        <v>0</v>
      </c>
      <c r="N177" s="66"/>
      <c r="O177" s="66"/>
      <c r="P177" s="8">
        <f t="shared" si="35"/>
        <v>18</v>
      </c>
      <c r="Q177" s="67">
        <f t="shared" si="39"/>
        <v>0</v>
      </c>
      <c r="R177" s="67">
        <f t="shared" si="39"/>
        <v>0</v>
      </c>
      <c r="S177" s="67">
        <f t="shared" si="39"/>
        <v>0</v>
      </c>
      <c r="T177" s="67">
        <f t="shared" si="39"/>
        <v>0</v>
      </c>
      <c r="U177" s="67">
        <f t="shared" si="39"/>
        <v>0</v>
      </c>
      <c r="V177" s="63">
        <f t="shared" si="36"/>
        <v>0</v>
      </c>
      <c r="W177" s="63">
        <f t="shared" si="37"/>
        <v>0</v>
      </c>
      <c r="X177" s="63">
        <f t="shared" si="40"/>
        <v>0</v>
      </c>
      <c r="Y177" s="63">
        <f t="shared" si="41"/>
        <v>0</v>
      </c>
      <c r="Z177" s="63">
        <f t="shared" si="38"/>
        <v>0</v>
      </c>
    </row>
    <row r="178" spans="1:27" ht="21" customHeight="1" x14ac:dyDescent="0.25">
      <c r="A178" s="134"/>
      <c r="B178" s="12"/>
      <c r="C178" s="308"/>
      <c r="D178" s="12"/>
      <c r="E178" s="12"/>
      <c r="F178" s="12"/>
      <c r="G178" s="226"/>
      <c r="H178" s="226"/>
      <c r="I178" s="12"/>
      <c r="J178" s="313">
        <f t="shared" si="33"/>
        <v>0</v>
      </c>
      <c r="L178" s="66"/>
      <c r="M178" s="8">
        <f t="shared" si="34"/>
        <v>0</v>
      </c>
      <c r="N178" s="66"/>
      <c r="O178" s="66"/>
      <c r="P178" s="8">
        <f t="shared" si="35"/>
        <v>18</v>
      </c>
      <c r="Q178" s="67">
        <f t="shared" si="39"/>
        <v>0</v>
      </c>
      <c r="R178" s="67">
        <f t="shared" si="39"/>
        <v>0</v>
      </c>
      <c r="S178" s="67">
        <f t="shared" si="39"/>
        <v>0</v>
      </c>
      <c r="T178" s="67">
        <f t="shared" si="39"/>
        <v>0</v>
      </c>
      <c r="U178" s="67">
        <f t="shared" si="39"/>
        <v>0</v>
      </c>
      <c r="V178" s="63">
        <f t="shared" si="36"/>
        <v>0</v>
      </c>
      <c r="W178" s="63">
        <f t="shared" si="37"/>
        <v>0</v>
      </c>
      <c r="X178" s="63">
        <f t="shared" si="40"/>
        <v>0</v>
      </c>
      <c r="Y178" s="63">
        <f t="shared" si="41"/>
        <v>0</v>
      </c>
      <c r="Z178" s="63">
        <f t="shared" si="38"/>
        <v>0</v>
      </c>
    </row>
    <row r="179" spans="1:27" s="143" customFormat="1" ht="21" customHeight="1" x14ac:dyDescent="0.25">
      <c r="A179" s="146"/>
      <c r="B179" s="12"/>
      <c r="C179" s="308"/>
      <c r="D179" s="12"/>
      <c r="E179" s="12"/>
      <c r="F179" s="12"/>
      <c r="G179" s="11"/>
      <c r="H179" s="11"/>
      <c r="I179" s="226"/>
      <c r="J179" s="313">
        <f t="shared" si="33"/>
        <v>0</v>
      </c>
      <c r="K179" s="142"/>
      <c r="L179" s="144"/>
      <c r="M179" s="8">
        <f t="shared" si="34"/>
        <v>0</v>
      </c>
      <c r="N179" s="66"/>
      <c r="O179" s="66"/>
      <c r="P179" s="8">
        <f t="shared" si="35"/>
        <v>18</v>
      </c>
      <c r="Q179" s="67">
        <f t="shared" si="39"/>
        <v>0</v>
      </c>
      <c r="R179" s="67">
        <f t="shared" si="39"/>
        <v>0</v>
      </c>
      <c r="S179" s="67">
        <f t="shared" si="39"/>
        <v>0</v>
      </c>
      <c r="T179" s="67">
        <f t="shared" si="39"/>
        <v>0</v>
      </c>
      <c r="U179" s="67">
        <f t="shared" si="39"/>
        <v>0</v>
      </c>
      <c r="V179" s="63">
        <f t="shared" si="36"/>
        <v>0</v>
      </c>
      <c r="W179" s="63">
        <f t="shared" si="37"/>
        <v>0</v>
      </c>
      <c r="X179" s="63">
        <f t="shared" si="40"/>
        <v>0</v>
      </c>
      <c r="Y179" s="63">
        <f t="shared" si="41"/>
        <v>0</v>
      </c>
      <c r="Z179" s="63">
        <f t="shared" si="38"/>
        <v>0</v>
      </c>
      <c r="AA179" s="142"/>
    </row>
    <row r="180" spans="1:27" s="115" customFormat="1" ht="21" customHeight="1" x14ac:dyDescent="0.25">
      <c r="A180" s="145"/>
      <c r="B180" s="12"/>
      <c r="C180" s="308"/>
      <c r="D180" s="12"/>
      <c r="E180" s="12"/>
      <c r="F180" s="12"/>
      <c r="G180" s="11"/>
      <c r="H180" s="12"/>
      <c r="I180" s="12"/>
      <c r="J180" s="313">
        <f t="shared" si="33"/>
        <v>0</v>
      </c>
      <c r="K180" s="131"/>
      <c r="L180" s="144"/>
      <c r="M180" s="8">
        <f t="shared" si="34"/>
        <v>0</v>
      </c>
      <c r="N180" s="66"/>
      <c r="O180" s="66"/>
      <c r="P180" s="8">
        <f t="shared" si="35"/>
        <v>18</v>
      </c>
      <c r="Q180" s="67">
        <f t="shared" si="39"/>
        <v>0</v>
      </c>
      <c r="R180" s="67">
        <f t="shared" si="39"/>
        <v>0</v>
      </c>
      <c r="S180" s="67">
        <f t="shared" si="39"/>
        <v>0</v>
      </c>
      <c r="T180" s="67">
        <f t="shared" si="39"/>
        <v>0</v>
      </c>
      <c r="U180" s="67">
        <f t="shared" si="39"/>
        <v>0</v>
      </c>
      <c r="V180" s="63">
        <f t="shared" si="36"/>
        <v>0</v>
      </c>
      <c r="W180" s="63">
        <f t="shared" si="37"/>
        <v>0</v>
      </c>
      <c r="X180" s="63">
        <f t="shared" si="40"/>
        <v>0</v>
      </c>
      <c r="Y180" s="63">
        <f t="shared" si="41"/>
        <v>0</v>
      </c>
      <c r="Z180" s="63">
        <f t="shared" si="38"/>
        <v>0</v>
      </c>
      <c r="AA180" s="131"/>
    </row>
    <row r="181" spans="1:27" s="115" customFormat="1" ht="21" customHeight="1" x14ac:dyDescent="0.25">
      <c r="A181" s="145"/>
      <c r="B181" s="12"/>
      <c r="C181" s="308"/>
      <c r="D181" s="12"/>
      <c r="E181" s="12"/>
      <c r="F181" s="12"/>
      <c r="G181" s="11"/>
      <c r="H181" s="11"/>
      <c r="I181" s="226"/>
      <c r="J181" s="313">
        <f t="shared" si="33"/>
        <v>0</v>
      </c>
      <c r="K181" s="131"/>
      <c r="L181" s="144"/>
      <c r="M181" s="8">
        <f t="shared" si="34"/>
        <v>0</v>
      </c>
      <c r="N181" s="66"/>
      <c r="O181" s="66"/>
      <c r="P181" s="8">
        <f t="shared" si="35"/>
        <v>18</v>
      </c>
      <c r="Q181" s="67">
        <f t="shared" si="39"/>
        <v>0</v>
      </c>
      <c r="R181" s="67">
        <f t="shared" si="39"/>
        <v>0</v>
      </c>
      <c r="S181" s="67">
        <f t="shared" si="39"/>
        <v>0</v>
      </c>
      <c r="T181" s="67">
        <f t="shared" si="39"/>
        <v>0</v>
      </c>
      <c r="U181" s="67">
        <f t="shared" si="39"/>
        <v>0</v>
      </c>
      <c r="V181" s="63">
        <f t="shared" si="36"/>
        <v>0</v>
      </c>
      <c r="W181" s="63">
        <f t="shared" si="37"/>
        <v>0</v>
      </c>
      <c r="X181" s="63">
        <f t="shared" si="40"/>
        <v>0</v>
      </c>
      <c r="Y181" s="63">
        <f t="shared" si="41"/>
        <v>0</v>
      </c>
      <c r="Z181" s="63">
        <f t="shared" si="38"/>
        <v>0</v>
      </c>
      <c r="AA181" s="131"/>
    </row>
    <row r="182" spans="1:27" s="115" customFormat="1" ht="21" customHeight="1" x14ac:dyDescent="0.25">
      <c r="A182" s="145"/>
      <c r="B182" s="12"/>
      <c r="C182" s="308"/>
      <c r="D182" s="12"/>
      <c r="E182" s="12"/>
      <c r="F182" s="12"/>
      <c r="G182" s="11"/>
      <c r="H182" s="226"/>
      <c r="I182" s="226"/>
      <c r="J182" s="313">
        <f t="shared" si="33"/>
        <v>0</v>
      </c>
      <c r="K182" s="131"/>
      <c r="L182" s="144"/>
      <c r="M182" s="8">
        <f t="shared" si="34"/>
        <v>0</v>
      </c>
      <c r="N182" s="66"/>
      <c r="O182" s="66"/>
      <c r="P182" s="8">
        <f t="shared" si="35"/>
        <v>18</v>
      </c>
      <c r="Q182" s="67">
        <f t="shared" si="39"/>
        <v>0</v>
      </c>
      <c r="R182" s="67">
        <f t="shared" si="39"/>
        <v>0</v>
      </c>
      <c r="S182" s="67">
        <f t="shared" si="39"/>
        <v>0</v>
      </c>
      <c r="T182" s="67">
        <f t="shared" si="39"/>
        <v>0</v>
      </c>
      <c r="U182" s="67">
        <f t="shared" si="39"/>
        <v>0</v>
      </c>
      <c r="V182" s="63">
        <f t="shared" si="36"/>
        <v>0</v>
      </c>
      <c r="W182" s="63">
        <f t="shared" si="37"/>
        <v>0</v>
      </c>
      <c r="X182" s="63">
        <f t="shared" si="40"/>
        <v>0</v>
      </c>
      <c r="Y182" s="63">
        <f t="shared" si="41"/>
        <v>0</v>
      </c>
      <c r="Z182" s="63">
        <f t="shared" si="38"/>
        <v>0</v>
      </c>
      <c r="AA182" s="131"/>
    </row>
    <row r="183" spans="1:27" s="130" customFormat="1" ht="21" customHeight="1" x14ac:dyDescent="0.25">
      <c r="A183" s="145"/>
      <c r="B183" s="12"/>
      <c r="C183" s="308"/>
      <c r="D183" s="12"/>
      <c r="E183" s="12"/>
      <c r="F183" s="12"/>
      <c r="G183" s="11"/>
      <c r="H183" s="226"/>
      <c r="I183" s="226"/>
      <c r="J183" s="313">
        <f t="shared" si="33"/>
        <v>0</v>
      </c>
      <c r="K183" s="129"/>
      <c r="L183" s="144"/>
      <c r="M183" s="8">
        <f t="shared" si="34"/>
        <v>0</v>
      </c>
      <c r="N183" s="66"/>
      <c r="O183" s="66"/>
      <c r="P183" s="8">
        <f t="shared" si="35"/>
        <v>18</v>
      </c>
      <c r="Q183" s="67">
        <f t="shared" si="39"/>
        <v>0</v>
      </c>
      <c r="R183" s="67">
        <f t="shared" si="39"/>
        <v>0</v>
      </c>
      <c r="S183" s="67">
        <f t="shared" si="39"/>
        <v>0</v>
      </c>
      <c r="T183" s="67">
        <f t="shared" si="39"/>
        <v>0</v>
      </c>
      <c r="U183" s="67">
        <f t="shared" si="39"/>
        <v>0</v>
      </c>
      <c r="V183" s="63">
        <f t="shared" si="36"/>
        <v>0</v>
      </c>
      <c r="W183" s="63">
        <f t="shared" si="37"/>
        <v>0</v>
      </c>
      <c r="X183" s="63">
        <f t="shared" si="40"/>
        <v>0</v>
      </c>
      <c r="Y183" s="63">
        <f t="shared" si="41"/>
        <v>0</v>
      </c>
      <c r="Z183" s="63">
        <f t="shared" si="38"/>
        <v>0</v>
      </c>
      <c r="AA183" s="129"/>
    </row>
    <row r="184" spans="1:27" ht="21" customHeight="1" x14ac:dyDescent="0.25">
      <c r="A184" s="134"/>
      <c r="B184" s="12"/>
      <c r="C184" s="308"/>
      <c r="D184" s="226"/>
      <c r="E184" s="12"/>
      <c r="F184" s="12"/>
      <c r="G184" s="226"/>
      <c r="H184" s="226"/>
      <c r="I184" s="12"/>
      <c r="J184" s="313">
        <f t="shared" si="33"/>
        <v>0</v>
      </c>
      <c r="L184" s="66"/>
      <c r="M184" s="8">
        <f t="shared" si="34"/>
        <v>0</v>
      </c>
      <c r="N184" s="66"/>
      <c r="O184" s="66"/>
      <c r="P184" s="8">
        <f t="shared" si="35"/>
        <v>18</v>
      </c>
      <c r="Q184" s="67">
        <f t="shared" si="39"/>
        <v>0</v>
      </c>
      <c r="R184" s="67">
        <f t="shared" si="39"/>
        <v>0</v>
      </c>
      <c r="S184" s="67">
        <f t="shared" si="39"/>
        <v>0</v>
      </c>
      <c r="T184" s="67">
        <f t="shared" si="39"/>
        <v>0</v>
      </c>
      <c r="U184" s="67">
        <f t="shared" si="39"/>
        <v>0</v>
      </c>
      <c r="V184" s="63">
        <f t="shared" si="36"/>
        <v>0</v>
      </c>
      <c r="W184" s="63">
        <f t="shared" si="37"/>
        <v>0</v>
      </c>
      <c r="X184" s="63">
        <f t="shared" si="40"/>
        <v>0</v>
      </c>
      <c r="Y184" s="63">
        <f t="shared" si="41"/>
        <v>0</v>
      </c>
      <c r="Z184" s="63">
        <f t="shared" si="38"/>
        <v>0</v>
      </c>
    </row>
    <row r="185" spans="1:27" ht="21" customHeight="1" x14ac:dyDescent="0.25">
      <c r="A185" s="134"/>
      <c r="B185" s="12"/>
      <c r="C185" s="308"/>
      <c r="D185" s="12"/>
      <c r="E185" s="12"/>
      <c r="F185" s="12"/>
      <c r="G185" s="226"/>
      <c r="H185" s="226"/>
      <c r="I185" s="12"/>
      <c r="J185" s="313">
        <f t="shared" si="33"/>
        <v>0</v>
      </c>
      <c r="L185" s="66"/>
      <c r="M185" s="8">
        <f t="shared" si="34"/>
        <v>0</v>
      </c>
      <c r="N185" s="66"/>
      <c r="O185" s="66"/>
      <c r="P185" s="8">
        <f t="shared" si="35"/>
        <v>18</v>
      </c>
      <c r="Q185" s="67">
        <f t="shared" si="39"/>
        <v>0</v>
      </c>
      <c r="R185" s="67">
        <f t="shared" si="39"/>
        <v>0</v>
      </c>
      <c r="S185" s="67">
        <f t="shared" si="39"/>
        <v>0</v>
      </c>
      <c r="T185" s="67">
        <f t="shared" si="39"/>
        <v>0</v>
      </c>
      <c r="U185" s="67">
        <f t="shared" si="39"/>
        <v>0</v>
      </c>
      <c r="V185" s="63">
        <f t="shared" si="36"/>
        <v>0</v>
      </c>
      <c r="W185" s="63">
        <f t="shared" si="37"/>
        <v>0</v>
      </c>
      <c r="X185" s="63">
        <f t="shared" si="40"/>
        <v>0</v>
      </c>
      <c r="Y185" s="63">
        <f t="shared" si="41"/>
        <v>0</v>
      </c>
      <c r="Z185" s="63">
        <f t="shared" si="38"/>
        <v>0</v>
      </c>
    </row>
    <row r="186" spans="1:27" s="143" customFormat="1" ht="21" customHeight="1" x14ac:dyDescent="0.25">
      <c r="A186" s="146"/>
      <c r="B186" s="12"/>
      <c r="C186" s="308"/>
      <c r="D186" s="12"/>
      <c r="E186" s="11"/>
      <c r="F186" s="11"/>
      <c r="G186" s="11"/>
      <c r="H186" s="226"/>
      <c r="I186" s="226"/>
      <c r="J186" s="313">
        <f t="shared" si="33"/>
        <v>0</v>
      </c>
      <c r="K186" s="142"/>
      <c r="L186" s="144"/>
      <c r="M186" s="8">
        <f t="shared" si="34"/>
        <v>0</v>
      </c>
      <c r="N186" s="66"/>
      <c r="O186" s="66"/>
      <c r="P186" s="8">
        <f t="shared" si="35"/>
        <v>18</v>
      </c>
      <c r="Q186" s="67">
        <f t="shared" si="39"/>
        <v>0</v>
      </c>
      <c r="R186" s="67">
        <f t="shared" si="39"/>
        <v>0</v>
      </c>
      <c r="S186" s="67">
        <f t="shared" si="39"/>
        <v>0</v>
      </c>
      <c r="T186" s="67">
        <f t="shared" si="39"/>
        <v>0</v>
      </c>
      <c r="U186" s="67">
        <f t="shared" si="39"/>
        <v>0</v>
      </c>
      <c r="V186" s="63">
        <f t="shared" si="36"/>
        <v>0</v>
      </c>
      <c r="W186" s="63">
        <f t="shared" si="37"/>
        <v>0</v>
      </c>
      <c r="X186" s="63">
        <f t="shared" si="40"/>
        <v>0</v>
      </c>
      <c r="Y186" s="63">
        <f t="shared" si="41"/>
        <v>0</v>
      </c>
      <c r="Z186" s="63">
        <f t="shared" si="38"/>
        <v>0</v>
      </c>
      <c r="AA186" s="142"/>
    </row>
    <row r="187" spans="1:27" s="130" customFormat="1" ht="21" customHeight="1" x14ac:dyDescent="0.25">
      <c r="A187" s="145"/>
      <c r="B187" s="12"/>
      <c r="C187" s="308"/>
      <c r="D187" s="12"/>
      <c r="E187" s="11"/>
      <c r="F187" s="11"/>
      <c r="G187" s="11"/>
      <c r="H187" s="226"/>
      <c r="I187" s="226"/>
      <c r="J187" s="313">
        <f t="shared" si="33"/>
        <v>0</v>
      </c>
      <c r="K187" s="129"/>
      <c r="L187" s="144"/>
      <c r="M187" s="8">
        <f t="shared" si="34"/>
        <v>0</v>
      </c>
      <c r="N187" s="66"/>
      <c r="O187" s="66"/>
      <c r="P187" s="8">
        <f t="shared" si="35"/>
        <v>18</v>
      </c>
      <c r="Q187" s="67">
        <f t="shared" si="39"/>
        <v>0</v>
      </c>
      <c r="R187" s="67">
        <f t="shared" si="39"/>
        <v>0</v>
      </c>
      <c r="S187" s="67">
        <f t="shared" si="39"/>
        <v>0</v>
      </c>
      <c r="T187" s="67">
        <f t="shared" si="39"/>
        <v>0</v>
      </c>
      <c r="U187" s="67">
        <f t="shared" si="39"/>
        <v>0</v>
      </c>
      <c r="V187" s="63">
        <f t="shared" si="36"/>
        <v>0</v>
      </c>
      <c r="W187" s="63">
        <f t="shared" si="37"/>
        <v>0</v>
      </c>
      <c r="X187" s="63">
        <f t="shared" si="40"/>
        <v>0</v>
      </c>
      <c r="Y187" s="63">
        <f t="shared" si="41"/>
        <v>0</v>
      </c>
      <c r="Z187" s="63">
        <f t="shared" si="38"/>
        <v>0</v>
      </c>
      <c r="AA187" s="129"/>
    </row>
    <row r="188" spans="1:27" s="130" customFormat="1" ht="21" customHeight="1" x14ac:dyDescent="0.25">
      <c r="A188" s="145"/>
      <c r="B188" s="12"/>
      <c r="C188" s="308"/>
      <c r="D188" s="12"/>
      <c r="E188" s="11"/>
      <c r="F188" s="11"/>
      <c r="G188" s="11"/>
      <c r="H188" s="226"/>
      <c r="I188" s="226"/>
      <c r="J188" s="313">
        <f t="shared" si="33"/>
        <v>0</v>
      </c>
      <c r="K188" s="129"/>
      <c r="L188" s="144"/>
      <c r="M188" s="8">
        <f t="shared" si="34"/>
        <v>0</v>
      </c>
      <c r="N188" s="66"/>
      <c r="O188" s="66"/>
      <c r="P188" s="8">
        <f t="shared" si="35"/>
        <v>18</v>
      </c>
      <c r="Q188" s="67">
        <f t="shared" si="39"/>
        <v>0</v>
      </c>
      <c r="R188" s="67">
        <f t="shared" si="39"/>
        <v>0</v>
      </c>
      <c r="S188" s="67">
        <f t="shared" si="39"/>
        <v>0</v>
      </c>
      <c r="T188" s="67">
        <f t="shared" si="39"/>
        <v>0</v>
      </c>
      <c r="U188" s="67">
        <f t="shared" si="39"/>
        <v>0</v>
      </c>
      <c r="V188" s="63">
        <f t="shared" si="36"/>
        <v>0</v>
      </c>
      <c r="W188" s="63">
        <f t="shared" si="37"/>
        <v>0</v>
      </c>
      <c r="X188" s="63">
        <f t="shared" si="40"/>
        <v>0</v>
      </c>
      <c r="Y188" s="63">
        <f t="shared" si="41"/>
        <v>0</v>
      </c>
      <c r="Z188" s="63">
        <f t="shared" si="38"/>
        <v>0</v>
      </c>
      <c r="AA188" s="129"/>
    </row>
    <row r="189" spans="1:27" s="130" customFormat="1" ht="21" customHeight="1" x14ac:dyDescent="0.25">
      <c r="A189" s="145"/>
      <c r="B189" s="12"/>
      <c r="C189" s="308"/>
      <c r="D189" s="12"/>
      <c r="E189" s="11"/>
      <c r="F189" s="11"/>
      <c r="G189" s="11"/>
      <c r="H189" s="226"/>
      <c r="I189" s="226"/>
      <c r="J189" s="313">
        <f t="shared" si="33"/>
        <v>0</v>
      </c>
      <c r="K189" s="129"/>
      <c r="L189" s="144"/>
      <c r="M189" s="8">
        <f t="shared" si="34"/>
        <v>0</v>
      </c>
      <c r="N189" s="66"/>
      <c r="O189" s="66"/>
      <c r="P189" s="8">
        <f t="shared" si="35"/>
        <v>18</v>
      </c>
      <c r="Q189" s="67">
        <f t="shared" si="39"/>
        <v>0</v>
      </c>
      <c r="R189" s="67">
        <f t="shared" si="39"/>
        <v>0</v>
      </c>
      <c r="S189" s="67">
        <f t="shared" si="39"/>
        <v>0</v>
      </c>
      <c r="T189" s="67">
        <f t="shared" si="39"/>
        <v>0</v>
      </c>
      <c r="U189" s="67">
        <f t="shared" si="39"/>
        <v>0</v>
      </c>
      <c r="V189" s="63">
        <f t="shared" si="36"/>
        <v>0</v>
      </c>
      <c r="W189" s="63">
        <f t="shared" si="37"/>
        <v>0</v>
      </c>
      <c r="X189" s="63">
        <f t="shared" si="40"/>
        <v>0</v>
      </c>
      <c r="Y189" s="63">
        <f t="shared" si="41"/>
        <v>0</v>
      </c>
      <c r="Z189" s="63">
        <f t="shared" si="38"/>
        <v>0</v>
      </c>
      <c r="AA189" s="129"/>
    </row>
    <row r="190" spans="1:27" s="115" customFormat="1" ht="21" customHeight="1" x14ac:dyDescent="0.25">
      <c r="A190" s="145"/>
      <c r="B190" s="12"/>
      <c r="C190" s="308"/>
      <c r="D190" s="12"/>
      <c r="E190" s="11"/>
      <c r="F190" s="11"/>
      <c r="G190" s="226"/>
      <c r="H190" s="226"/>
      <c r="I190" s="226"/>
      <c r="J190" s="313">
        <f t="shared" si="33"/>
        <v>0</v>
      </c>
      <c r="K190" s="131"/>
      <c r="L190" s="60"/>
      <c r="M190" s="8">
        <f t="shared" si="34"/>
        <v>0</v>
      </c>
      <c r="N190" s="66"/>
      <c r="O190" s="66"/>
      <c r="P190" s="8">
        <f t="shared" si="35"/>
        <v>18</v>
      </c>
      <c r="Q190" s="67">
        <f t="shared" si="39"/>
        <v>0</v>
      </c>
      <c r="R190" s="67">
        <f t="shared" si="39"/>
        <v>0</v>
      </c>
      <c r="S190" s="67">
        <f t="shared" si="39"/>
        <v>0</v>
      </c>
      <c r="T190" s="67">
        <f t="shared" si="39"/>
        <v>0</v>
      </c>
      <c r="U190" s="67">
        <f t="shared" si="39"/>
        <v>0</v>
      </c>
      <c r="V190" s="63">
        <f t="shared" si="36"/>
        <v>0</v>
      </c>
      <c r="W190" s="63">
        <f t="shared" si="37"/>
        <v>0</v>
      </c>
      <c r="X190" s="63">
        <f t="shared" si="40"/>
        <v>0</v>
      </c>
      <c r="Y190" s="63">
        <f t="shared" si="41"/>
        <v>0</v>
      </c>
      <c r="Z190" s="63">
        <f t="shared" si="38"/>
        <v>0</v>
      </c>
      <c r="AA190" s="131"/>
    </row>
    <row r="191" spans="1:27" ht="21" customHeight="1" x14ac:dyDescent="0.25">
      <c r="A191" s="134"/>
      <c r="B191" s="12"/>
      <c r="C191" s="308"/>
      <c r="D191" s="226"/>
      <c r="E191" s="12"/>
      <c r="F191" s="12"/>
      <c r="G191" s="226"/>
      <c r="H191" s="226"/>
      <c r="I191" s="12"/>
      <c r="J191" s="313">
        <f t="shared" si="33"/>
        <v>0</v>
      </c>
      <c r="L191" s="66"/>
      <c r="M191" s="8">
        <f t="shared" si="34"/>
        <v>0</v>
      </c>
      <c r="N191" s="66"/>
      <c r="O191" s="66"/>
      <c r="P191" s="8">
        <f t="shared" si="35"/>
        <v>18</v>
      </c>
      <c r="Q191" s="67">
        <f t="shared" si="39"/>
        <v>0</v>
      </c>
      <c r="R191" s="67">
        <f t="shared" si="39"/>
        <v>0</v>
      </c>
      <c r="S191" s="67">
        <f t="shared" si="39"/>
        <v>0</v>
      </c>
      <c r="T191" s="67">
        <f t="shared" si="39"/>
        <v>0</v>
      </c>
      <c r="U191" s="67">
        <f t="shared" si="39"/>
        <v>0</v>
      </c>
      <c r="V191" s="63">
        <f t="shared" si="36"/>
        <v>0</v>
      </c>
      <c r="W191" s="63">
        <f t="shared" si="37"/>
        <v>0</v>
      </c>
      <c r="X191" s="63">
        <f t="shared" si="40"/>
        <v>0</v>
      </c>
      <c r="Y191" s="63">
        <f t="shared" si="41"/>
        <v>0</v>
      </c>
      <c r="Z191" s="63">
        <f t="shared" si="38"/>
        <v>0</v>
      </c>
    </row>
    <row r="192" spans="1:27" ht="21" customHeight="1" thickBot="1" x14ac:dyDescent="0.3">
      <c r="J192" s="1"/>
    </row>
    <row r="193" spans="17:21" ht="21" customHeight="1" thickBot="1" x14ac:dyDescent="0.3">
      <c r="Q193" s="163">
        <f>6</f>
        <v>6</v>
      </c>
      <c r="R193" s="164">
        <f>12*1+6</f>
        <v>18</v>
      </c>
      <c r="S193" s="164">
        <f>12*2+6</f>
        <v>30</v>
      </c>
      <c r="T193" s="164">
        <f>12*3+6</f>
        <v>42</v>
      </c>
      <c r="U193" s="165">
        <f>12*4+6</f>
        <v>54</v>
      </c>
    </row>
  </sheetData>
  <autoFilter ref="D26:F164" xr:uid="{6B3EB7BD-3D65-4947-8100-9477A8047029}"/>
  <mergeCells count="27">
    <mergeCell ref="B25:J25"/>
    <mergeCell ref="L25:Z25"/>
    <mergeCell ref="L13:M13"/>
    <mergeCell ref="N13:Z13"/>
    <mergeCell ref="L14:M14"/>
    <mergeCell ref="N14:Z14"/>
    <mergeCell ref="S16:Z16"/>
    <mergeCell ref="N17:Q17"/>
    <mergeCell ref="S17:Z18"/>
    <mergeCell ref="N18:Q18"/>
    <mergeCell ref="N19:Q19"/>
    <mergeCell ref="S19:Z20"/>
    <mergeCell ref="N20:Q20"/>
    <mergeCell ref="N21:Q21"/>
    <mergeCell ref="N22:Q22"/>
    <mergeCell ref="L10:M10"/>
    <mergeCell ref="N10:Z10"/>
    <mergeCell ref="L11:M11"/>
    <mergeCell ref="N11:Z11"/>
    <mergeCell ref="L12:M12"/>
    <mergeCell ref="N12:Z12"/>
    <mergeCell ref="M8:Z8"/>
    <mergeCell ref="B2:J2"/>
    <mergeCell ref="L2:Z2"/>
    <mergeCell ref="M5:Z5"/>
    <mergeCell ref="M6:Z6"/>
    <mergeCell ref="M7:Z7"/>
  </mergeCells>
  <pageMargins left="0.7" right="0.7" top="0.75" bottom="0.75" header="0.3" footer="0.3"/>
  <pageSetup paperSize="9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7F7C20-A739-403B-B0AA-15CC64FB4BBE}">
  <dimension ref="A1:AN54"/>
  <sheetViews>
    <sheetView topLeftCell="A11" workbookViewId="0">
      <selection activeCell="A31" sqref="A31:B31"/>
    </sheetView>
  </sheetViews>
  <sheetFormatPr defaultColWidth="8.85546875" defaultRowHeight="15" x14ac:dyDescent="0.25"/>
  <cols>
    <col min="1" max="1" width="43.7109375" customWidth="1"/>
    <col min="2" max="2" width="15.7109375" style="2" customWidth="1"/>
    <col min="3" max="4" width="15.7109375" customWidth="1"/>
    <col min="5" max="5" width="18.7109375" customWidth="1"/>
    <col min="6" max="13" width="15.7109375" customWidth="1"/>
    <col min="14" max="14" width="0" hidden="1" customWidth="1"/>
    <col min="15" max="15" width="9.140625" hidden="1" customWidth="1"/>
    <col min="16" max="16" width="0" hidden="1" customWidth="1"/>
    <col min="17" max="17" width="9.140625" hidden="1" customWidth="1"/>
    <col min="18" max="18" width="0" hidden="1" customWidth="1"/>
    <col min="19" max="19" width="9.140625" hidden="1" customWidth="1"/>
    <col min="20" max="20" width="0" hidden="1" customWidth="1"/>
    <col min="21" max="21" width="9.140625" hidden="1" customWidth="1"/>
    <col min="22" max="22" width="0" hidden="1" customWidth="1"/>
    <col min="23" max="23" width="9.140625" hidden="1" customWidth="1"/>
    <col min="24" max="24" width="0" hidden="1" customWidth="1"/>
    <col min="25" max="25" width="9.140625" hidden="1" customWidth="1"/>
    <col min="26" max="32" width="0" hidden="1" customWidth="1"/>
    <col min="33" max="33" width="40.7109375" hidden="1" customWidth="1"/>
    <col min="34" max="36" width="0" hidden="1" customWidth="1"/>
  </cols>
  <sheetData>
    <row r="1" spans="1:40" ht="15.75" thickBot="1" x14ac:dyDescent="0.3">
      <c r="A1" s="174" t="s">
        <v>62</v>
      </c>
    </row>
    <row r="2" spans="1:40" ht="21.75" thickBot="1" x14ac:dyDescent="0.4">
      <c r="A2" s="240" t="s">
        <v>20</v>
      </c>
      <c r="B2" s="241" t="s">
        <v>63</v>
      </c>
      <c r="C2" s="175"/>
      <c r="D2" s="175"/>
      <c r="E2" s="175"/>
      <c r="F2" s="175" t="s">
        <v>85</v>
      </c>
      <c r="G2" s="175"/>
      <c r="H2" s="175"/>
      <c r="I2" s="175"/>
      <c r="J2" s="175"/>
      <c r="K2" s="175"/>
      <c r="L2" s="175"/>
      <c r="M2" s="175"/>
      <c r="N2" s="176"/>
      <c r="O2" s="176"/>
      <c r="P2" s="176"/>
      <c r="Q2" s="176"/>
      <c r="R2" s="176"/>
      <c r="S2" s="176"/>
      <c r="T2" s="176"/>
      <c r="U2" s="176"/>
      <c r="V2" s="176"/>
      <c r="W2" s="176"/>
      <c r="X2" s="176"/>
      <c r="Y2" s="176"/>
      <c r="Z2" s="176"/>
      <c r="AA2" s="177"/>
      <c r="AF2" t="s">
        <v>64</v>
      </c>
      <c r="AG2" t="s">
        <v>65</v>
      </c>
    </row>
    <row r="3" spans="1:40" ht="19.5" thickBot="1" x14ac:dyDescent="0.35">
      <c r="A3" s="13" t="s">
        <v>66</v>
      </c>
      <c r="B3" s="15" t="s">
        <v>6</v>
      </c>
      <c r="C3" s="14" t="s">
        <v>7</v>
      </c>
      <c r="D3" s="14" t="s">
        <v>8</v>
      </c>
      <c r="E3" s="15" t="s">
        <v>9</v>
      </c>
      <c r="F3" s="14" t="s">
        <v>10</v>
      </c>
      <c r="G3" s="14"/>
      <c r="H3" s="14"/>
      <c r="I3" s="14"/>
      <c r="J3" s="14"/>
      <c r="K3" s="14"/>
      <c r="L3" s="14"/>
      <c r="M3" s="16"/>
      <c r="N3" s="17">
        <v>2014</v>
      </c>
      <c r="O3" s="18" t="s">
        <v>11</v>
      </c>
      <c r="P3" s="19">
        <v>2015</v>
      </c>
      <c r="Q3" s="18" t="s">
        <v>11</v>
      </c>
      <c r="R3" s="19">
        <v>2016</v>
      </c>
      <c r="S3" s="18" t="s">
        <v>11</v>
      </c>
      <c r="T3" s="19">
        <v>2017</v>
      </c>
      <c r="U3" s="18" t="s">
        <v>11</v>
      </c>
      <c r="V3" s="19">
        <v>2018</v>
      </c>
      <c r="W3" s="18" t="s">
        <v>11</v>
      </c>
      <c r="X3" s="19">
        <v>2019</v>
      </c>
      <c r="Y3" s="18" t="s">
        <v>11</v>
      </c>
      <c r="Z3" s="19">
        <v>2020</v>
      </c>
      <c r="AA3" s="18" t="s">
        <v>11</v>
      </c>
      <c r="AB3" s="17">
        <v>2021</v>
      </c>
      <c r="AC3" s="18" t="s">
        <v>11</v>
      </c>
      <c r="AD3" s="19">
        <v>2022</v>
      </c>
      <c r="AE3" s="20" t="s">
        <v>11</v>
      </c>
      <c r="AF3" s="21"/>
      <c r="AG3" s="22"/>
      <c r="AN3">
        <v>22</v>
      </c>
    </row>
    <row r="4" spans="1:40" ht="18" thickBot="1" x14ac:dyDescent="0.3">
      <c r="A4" s="242" t="s">
        <v>67</v>
      </c>
      <c r="B4" s="28"/>
      <c r="C4" s="23" t="s">
        <v>12</v>
      </c>
      <c r="D4" s="23" t="s">
        <v>12</v>
      </c>
      <c r="E4" s="23" t="s">
        <v>13</v>
      </c>
      <c r="F4" s="23" t="s">
        <v>14</v>
      </c>
      <c r="G4" s="24" t="s">
        <v>15</v>
      </c>
      <c r="H4" s="24" t="s">
        <v>16</v>
      </c>
      <c r="I4" s="24" t="s">
        <v>17</v>
      </c>
      <c r="J4" s="24" t="s">
        <v>18</v>
      </c>
      <c r="K4" s="24" t="s">
        <v>19</v>
      </c>
      <c r="L4" s="24" t="s">
        <v>68</v>
      </c>
      <c r="M4" s="25" t="s">
        <v>69</v>
      </c>
      <c r="N4" s="178"/>
      <c r="O4" s="179"/>
      <c r="P4" s="179"/>
      <c r="Q4" s="179"/>
      <c r="R4" s="179"/>
      <c r="S4" s="179"/>
      <c r="T4" s="179"/>
      <c r="U4" s="179"/>
      <c r="V4" s="179"/>
      <c r="W4" s="179"/>
      <c r="X4" s="179"/>
      <c r="Y4" s="179"/>
      <c r="Z4" s="179"/>
      <c r="AA4" s="179"/>
      <c r="AB4" s="179"/>
      <c r="AC4" s="179"/>
      <c r="AD4" s="179"/>
      <c r="AE4" s="180"/>
      <c r="AF4" s="26"/>
      <c r="AG4" s="181"/>
      <c r="AN4">
        <v>6</v>
      </c>
    </row>
    <row r="5" spans="1:40" ht="15.75" x14ac:dyDescent="0.25">
      <c r="A5" s="48" t="s">
        <v>86</v>
      </c>
      <c r="B5" s="28">
        <v>120</v>
      </c>
      <c r="C5" s="28"/>
      <c r="D5" s="28"/>
      <c r="E5" s="28"/>
      <c r="F5" s="28"/>
      <c r="G5" s="182"/>
      <c r="H5" s="182"/>
      <c r="I5" s="182"/>
      <c r="J5" s="182"/>
      <c r="K5" s="182"/>
      <c r="L5" s="182"/>
      <c r="M5" s="183"/>
      <c r="N5" s="184"/>
      <c r="O5" s="185"/>
      <c r="P5" s="185"/>
      <c r="Q5" s="185"/>
      <c r="R5" s="185"/>
      <c r="S5" s="185"/>
      <c r="T5" s="185"/>
      <c r="U5" s="185"/>
      <c r="V5" s="185"/>
      <c r="W5" s="185"/>
      <c r="X5" s="185"/>
      <c r="Y5" s="185"/>
      <c r="Z5" s="185"/>
      <c r="AA5" s="185"/>
      <c r="AB5" s="185"/>
      <c r="AC5" s="185"/>
      <c r="AD5" s="185"/>
      <c r="AE5" s="186"/>
      <c r="AF5" s="26"/>
      <c r="AG5" s="181"/>
      <c r="AN5">
        <v>13</v>
      </c>
    </row>
    <row r="6" spans="1:40" ht="15.75" x14ac:dyDescent="0.25">
      <c r="A6" s="48" t="s">
        <v>87</v>
      </c>
      <c r="B6" s="28">
        <v>51</v>
      </c>
      <c r="C6" s="28"/>
      <c r="D6" s="28"/>
      <c r="E6" s="28"/>
      <c r="F6" s="28"/>
      <c r="G6" s="182"/>
      <c r="H6" s="182"/>
      <c r="I6" s="182"/>
      <c r="J6" s="182"/>
      <c r="K6" s="182"/>
      <c r="L6" s="182"/>
      <c r="M6" s="183"/>
      <c r="N6" s="184"/>
      <c r="O6" s="185"/>
      <c r="P6" s="185"/>
      <c r="Q6" s="185"/>
      <c r="R6" s="185"/>
      <c r="S6" s="185"/>
      <c r="T6" s="185"/>
      <c r="U6" s="185"/>
      <c r="V6" s="185"/>
      <c r="W6" s="185"/>
      <c r="X6" s="185"/>
      <c r="Y6" s="185"/>
      <c r="Z6" s="185"/>
      <c r="AA6" s="185"/>
      <c r="AB6" s="185"/>
      <c r="AC6" s="185"/>
      <c r="AD6" s="185"/>
      <c r="AE6" s="186"/>
      <c r="AF6" s="26"/>
      <c r="AG6" s="181"/>
      <c r="AN6">
        <v>4</v>
      </c>
    </row>
    <row r="7" spans="1:40" ht="15.75" x14ac:dyDescent="0.25">
      <c r="A7" s="48" t="s">
        <v>88</v>
      </c>
      <c r="B7" s="28">
        <v>41</v>
      </c>
      <c r="C7" s="28"/>
      <c r="D7" s="28"/>
      <c r="E7" s="28"/>
      <c r="F7" s="28"/>
      <c r="G7" s="182"/>
      <c r="H7" s="182"/>
      <c r="I7" s="182"/>
      <c r="J7" s="182"/>
      <c r="K7" s="182"/>
      <c r="L7" s="182"/>
      <c r="M7" s="183"/>
      <c r="N7" s="184"/>
      <c r="O7" s="185"/>
      <c r="P7" s="185"/>
      <c r="Q7" s="185"/>
      <c r="R7" s="185"/>
      <c r="S7" s="185"/>
      <c r="T7" s="185"/>
      <c r="U7" s="185"/>
      <c r="V7" s="185"/>
      <c r="W7" s="185"/>
      <c r="X7" s="185"/>
      <c r="Y7" s="185"/>
      <c r="Z7" s="185"/>
      <c r="AA7" s="185"/>
      <c r="AB7" s="185"/>
      <c r="AC7" s="185"/>
      <c r="AD7" s="185"/>
      <c r="AE7" s="186"/>
      <c r="AF7" s="26"/>
      <c r="AG7" s="181"/>
      <c r="AN7">
        <v>10</v>
      </c>
    </row>
    <row r="8" spans="1:40" ht="15.75" x14ac:dyDescent="0.25">
      <c r="A8" s="48"/>
      <c r="B8" s="28"/>
      <c r="C8" s="28"/>
      <c r="D8" s="28"/>
      <c r="E8" s="28"/>
      <c r="F8" s="28"/>
      <c r="G8" s="182"/>
      <c r="H8" s="182"/>
      <c r="I8" s="182"/>
      <c r="J8" s="182"/>
      <c r="K8" s="182"/>
      <c r="L8" s="182"/>
      <c r="M8" s="183"/>
      <c r="N8" s="184"/>
      <c r="O8" s="185"/>
      <c r="P8" s="185"/>
      <c r="Q8" s="185"/>
      <c r="R8" s="185"/>
      <c r="S8" s="185"/>
      <c r="T8" s="185"/>
      <c r="U8" s="185"/>
      <c r="V8" s="185"/>
      <c r="W8" s="185"/>
      <c r="X8" s="185"/>
      <c r="Y8" s="185"/>
      <c r="Z8" s="185"/>
      <c r="AA8" s="185"/>
      <c r="AB8" s="185"/>
      <c r="AC8" s="185"/>
      <c r="AD8" s="185"/>
      <c r="AE8" s="186"/>
      <c r="AF8" s="26"/>
      <c r="AG8" s="181"/>
      <c r="AN8">
        <v>2</v>
      </c>
    </row>
    <row r="9" spans="1:40" hidden="1" x14ac:dyDescent="0.25">
      <c r="A9" s="98" t="s">
        <v>89</v>
      </c>
      <c r="B9" s="30">
        <v>83</v>
      </c>
      <c r="C9" s="27">
        <v>13190</v>
      </c>
      <c r="D9" s="27">
        <v>109</v>
      </c>
      <c r="E9" s="187"/>
      <c r="F9" s="27">
        <f>SUM(G9:AG9)</f>
        <v>60</v>
      </c>
      <c r="G9" s="27"/>
      <c r="H9" s="27"/>
      <c r="I9" s="27"/>
      <c r="J9" s="27"/>
      <c r="K9" s="27">
        <v>60</v>
      </c>
      <c r="L9" s="27"/>
      <c r="M9" s="27">
        <v>0</v>
      </c>
      <c r="N9" s="32"/>
      <c r="O9" s="33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5"/>
      <c r="AF9" s="26"/>
      <c r="AG9" s="36"/>
      <c r="AN9">
        <v>4</v>
      </c>
    </row>
    <row r="10" spans="1:40" hidden="1" x14ac:dyDescent="0.25">
      <c r="A10" s="98" t="s">
        <v>90</v>
      </c>
      <c r="B10" s="30">
        <v>134</v>
      </c>
      <c r="C10" s="27">
        <v>15243</v>
      </c>
      <c r="D10" s="27">
        <v>100</v>
      </c>
      <c r="E10" s="187"/>
      <c r="F10" s="27">
        <f>SUM(G10:M10)</f>
        <v>0</v>
      </c>
      <c r="G10" s="27"/>
      <c r="H10" s="27"/>
      <c r="I10" s="27"/>
      <c r="J10" s="27"/>
      <c r="K10" s="27"/>
      <c r="L10" s="27"/>
      <c r="M10" s="27"/>
      <c r="N10" s="32"/>
      <c r="O10" s="33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5"/>
      <c r="AF10" s="26"/>
      <c r="AG10" s="36"/>
      <c r="AN10">
        <v>6</v>
      </c>
    </row>
    <row r="11" spans="1:40" ht="19.5" thickBot="1" x14ac:dyDescent="0.35">
      <c r="A11" s="188" t="s">
        <v>72</v>
      </c>
      <c r="B11" s="189">
        <f>SUM(B9:B10)</f>
        <v>217</v>
      </c>
      <c r="C11" s="189">
        <f>SUM(C9:C10)</f>
        <v>28433</v>
      </c>
      <c r="D11" s="190">
        <f>+C11/B11</f>
        <v>131.02764976958525</v>
      </c>
      <c r="E11" s="191">
        <f>+(F11/B11)*100</f>
        <v>27.649769585253459</v>
      </c>
      <c r="F11" s="189">
        <f t="shared" ref="F11:M11" si="0">SUM(F9:F10)</f>
        <v>60</v>
      </c>
      <c r="G11" s="192">
        <f t="shared" si="0"/>
        <v>0</v>
      </c>
      <c r="H11" s="192">
        <f t="shared" si="0"/>
        <v>0</v>
      </c>
      <c r="I11" s="192">
        <f t="shared" si="0"/>
        <v>0</v>
      </c>
      <c r="J11" s="192">
        <f t="shared" si="0"/>
        <v>0</v>
      </c>
      <c r="K11" s="192">
        <f t="shared" si="0"/>
        <v>60</v>
      </c>
      <c r="L11" s="192">
        <f t="shared" si="0"/>
        <v>0</v>
      </c>
      <c r="M11" s="192">
        <f t="shared" si="0"/>
        <v>0</v>
      </c>
      <c r="N11" s="37" t="e">
        <f>+#REF!+#REF!+#REF!+#REF!+#REF!+#REF!+#REF!</f>
        <v>#REF!</v>
      </c>
      <c r="O11" s="38" t="e">
        <f>SUM(#REF!)</f>
        <v>#REF!</v>
      </c>
      <c r="P11" s="39">
        <f>SUM(P9:P10)</f>
        <v>0</v>
      </c>
      <c r="Q11" s="38" t="e">
        <f>SUM(#REF!)</f>
        <v>#REF!</v>
      </c>
      <c r="R11" s="39">
        <f>SUM(R9:R10)</f>
        <v>0</v>
      </c>
      <c r="S11" s="38" t="e">
        <f>SUM(#REF!)</f>
        <v>#REF!</v>
      </c>
      <c r="T11" s="39">
        <f>SUM(T9:T10)</f>
        <v>0</v>
      </c>
      <c r="U11" s="38" t="e">
        <f>SUM(#REF!)</f>
        <v>#REF!</v>
      </c>
      <c r="V11" s="39">
        <f>SUM(V9:V10)</f>
        <v>0</v>
      </c>
      <c r="W11" s="38" t="e">
        <f>SUM(#REF!)</f>
        <v>#REF!</v>
      </c>
      <c r="X11" s="39">
        <f>SUM(X9:X10)</f>
        <v>0</v>
      </c>
      <c r="Y11" s="38" t="e">
        <f>SUM(#REF!)</f>
        <v>#REF!</v>
      </c>
      <c r="Z11" s="39">
        <f>SUM(Z9:Z10)</f>
        <v>0</v>
      </c>
      <c r="AA11" s="38" t="e">
        <f>SUM(#REF!)</f>
        <v>#REF!</v>
      </c>
      <c r="AB11" s="39">
        <f>SUM(AB9:AB10)</f>
        <v>0</v>
      </c>
      <c r="AC11" s="38" t="e">
        <f>SUM(#REF!)</f>
        <v>#REF!</v>
      </c>
      <c r="AD11" s="39">
        <f>SUM(AD9:AD10)</f>
        <v>0</v>
      </c>
      <c r="AE11" s="38" t="e">
        <f>SUM(#REF!)</f>
        <v>#REF!</v>
      </c>
      <c r="AF11" s="193">
        <f>SUM(AF9:AF10)</f>
        <v>0</v>
      </c>
      <c r="AG11" s="36"/>
      <c r="AN11">
        <v>17</v>
      </c>
    </row>
    <row r="12" spans="1:40" ht="19.5" thickBot="1" x14ac:dyDescent="0.35">
      <c r="A12" s="13" t="s">
        <v>70</v>
      </c>
      <c r="B12" s="15" t="s">
        <v>6</v>
      </c>
      <c r="C12" s="14" t="s">
        <v>7</v>
      </c>
      <c r="D12" s="14" t="s">
        <v>8</v>
      </c>
      <c r="E12" s="15" t="s">
        <v>9</v>
      </c>
      <c r="F12" s="14" t="s">
        <v>10</v>
      </c>
      <c r="G12" s="14"/>
      <c r="H12" s="14"/>
      <c r="I12" s="14"/>
      <c r="J12" s="14"/>
      <c r="K12" s="14"/>
      <c r="L12" s="14"/>
      <c r="M12" s="16"/>
      <c r="N12" s="17">
        <v>2014</v>
      </c>
      <c r="O12" s="18" t="s">
        <v>11</v>
      </c>
      <c r="P12" s="19">
        <v>2015</v>
      </c>
      <c r="Q12" s="18" t="s">
        <v>11</v>
      </c>
      <c r="R12" s="19">
        <v>2016</v>
      </c>
      <c r="S12" s="18" t="s">
        <v>11</v>
      </c>
      <c r="T12" s="19">
        <v>2017</v>
      </c>
      <c r="U12" s="18" t="s">
        <v>11</v>
      </c>
      <c r="V12" s="19">
        <v>2018</v>
      </c>
      <c r="W12" s="18" t="s">
        <v>11</v>
      </c>
      <c r="X12" s="19">
        <v>2019</v>
      </c>
      <c r="Y12" s="18" t="s">
        <v>11</v>
      </c>
      <c r="Z12" s="19">
        <v>2020</v>
      </c>
      <c r="AA12" s="18" t="s">
        <v>11</v>
      </c>
      <c r="AB12" s="17">
        <v>2021</v>
      </c>
      <c r="AC12" s="18" t="s">
        <v>11</v>
      </c>
      <c r="AD12" s="19">
        <v>2022</v>
      </c>
      <c r="AE12" s="20" t="s">
        <v>11</v>
      </c>
      <c r="AF12" s="21"/>
      <c r="AG12" s="22"/>
      <c r="AN12">
        <f>SUM(AN3:AN11)</f>
        <v>84</v>
      </c>
    </row>
    <row r="13" spans="1:40" ht="30.75" thickBot="1" x14ac:dyDescent="0.3">
      <c r="A13" s="194" t="s">
        <v>71</v>
      </c>
      <c r="B13" s="23"/>
      <c r="C13" s="23" t="s">
        <v>12</v>
      </c>
      <c r="D13" s="23" t="s">
        <v>12</v>
      </c>
      <c r="E13" s="23" t="s">
        <v>13</v>
      </c>
      <c r="F13" s="23" t="s">
        <v>14</v>
      </c>
      <c r="G13" s="24" t="s">
        <v>15</v>
      </c>
      <c r="H13" s="24" t="s">
        <v>16</v>
      </c>
      <c r="I13" s="24" t="s">
        <v>17</v>
      </c>
      <c r="J13" s="24" t="s">
        <v>18</v>
      </c>
      <c r="K13" s="24" t="s">
        <v>19</v>
      </c>
      <c r="L13" s="24" t="s">
        <v>68</v>
      </c>
      <c r="M13" s="25" t="s">
        <v>69</v>
      </c>
      <c r="N13" s="178"/>
      <c r="O13" s="179"/>
      <c r="P13" s="179"/>
      <c r="Q13" s="179"/>
      <c r="R13" s="179"/>
      <c r="S13" s="179"/>
      <c r="T13" s="179"/>
      <c r="U13" s="179"/>
      <c r="V13" s="179"/>
      <c r="W13" s="179"/>
      <c r="X13" s="179"/>
      <c r="Y13" s="179"/>
      <c r="Z13" s="179"/>
      <c r="AA13" s="179"/>
      <c r="AB13" s="179"/>
      <c r="AC13" s="179"/>
      <c r="AD13" s="179"/>
      <c r="AE13" s="180"/>
      <c r="AF13" s="26"/>
      <c r="AG13" s="181"/>
      <c r="AN13">
        <v>51</v>
      </c>
    </row>
    <row r="14" spans="1:40" ht="15.75" x14ac:dyDescent="0.25">
      <c r="A14" s="99" t="s">
        <v>91</v>
      </c>
      <c r="B14" s="30">
        <v>2</v>
      </c>
      <c r="C14" s="28"/>
      <c r="D14" s="28">
        <v>220</v>
      </c>
      <c r="E14" s="28"/>
      <c r="F14" s="28"/>
      <c r="G14" s="182"/>
      <c r="H14" s="182"/>
      <c r="I14" s="182"/>
      <c r="J14" s="182"/>
      <c r="K14" s="182"/>
      <c r="L14" s="182"/>
      <c r="M14" s="183"/>
      <c r="N14" s="184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  <c r="AD14" s="185"/>
      <c r="AE14" s="186"/>
      <c r="AF14" s="26"/>
      <c r="AG14" s="181"/>
      <c r="AN14">
        <v>41</v>
      </c>
    </row>
    <row r="15" spans="1:40" x14ac:dyDescent="0.25">
      <c r="A15" s="98" t="s">
        <v>92</v>
      </c>
      <c r="B15" s="30">
        <v>32</v>
      </c>
      <c r="C15" s="27">
        <v>29000</v>
      </c>
      <c r="D15" s="27" t="s">
        <v>93</v>
      </c>
      <c r="E15" s="187"/>
      <c r="F15" s="27">
        <v>32</v>
      </c>
      <c r="G15" s="27"/>
      <c r="H15" s="27"/>
      <c r="I15" s="27"/>
      <c r="J15" s="27"/>
      <c r="K15" s="27"/>
      <c r="L15" s="27"/>
      <c r="M15" s="27">
        <v>32</v>
      </c>
      <c r="N15" s="32"/>
      <c r="O15" s="33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5"/>
      <c r="AF15" s="26"/>
      <c r="AG15" s="36"/>
    </row>
    <row r="16" spans="1:40" ht="15.75" customHeight="1" x14ac:dyDescent="0.3">
      <c r="A16" s="98" t="s">
        <v>94</v>
      </c>
      <c r="B16" s="30">
        <v>126</v>
      </c>
      <c r="C16" s="27">
        <v>25000</v>
      </c>
      <c r="D16" s="29" t="s">
        <v>95</v>
      </c>
      <c r="E16" s="187"/>
      <c r="F16" s="27"/>
      <c r="G16" s="30"/>
      <c r="H16" s="30"/>
      <c r="I16" s="30"/>
      <c r="J16" s="30"/>
      <c r="K16" s="30"/>
      <c r="L16" s="30"/>
      <c r="M16" s="30"/>
      <c r="N16" s="37"/>
      <c r="O16" s="38"/>
      <c r="P16" s="39"/>
      <c r="Q16" s="38"/>
      <c r="R16" s="39"/>
      <c r="S16" s="38"/>
      <c r="T16" s="39"/>
      <c r="U16" s="38"/>
      <c r="V16" s="39"/>
      <c r="W16" s="38"/>
      <c r="X16" s="39"/>
      <c r="Y16" s="38"/>
      <c r="Z16" s="39"/>
      <c r="AA16" s="38"/>
      <c r="AB16" s="40"/>
      <c r="AC16" s="38"/>
      <c r="AD16" s="39"/>
      <c r="AE16" s="41"/>
      <c r="AF16" s="42"/>
      <c r="AG16" s="36"/>
      <c r="AN16">
        <v>125</v>
      </c>
    </row>
    <row r="17" spans="1:40" ht="15.75" customHeight="1" x14ac:dyDescent="0.3">
      <c r="A17" s="98" t="s">
        <v>96</v>
      </c>
      <c r="B17" s="30">
        <v>120</v>
      </c>
      <c r="C17" s="27"/>
      <c r="D17" s="29"/>
      <c r="E17" s="187"/>
      <c r="F17" s="27"/>
      <c r="G17" s="30"/>
      <c r="H17" s="30"/>
      <c r="I17" s="30"/>
      <c r="J17" s="30"/>
      <c r="K17" s="30"/>
      <c r="L17" s="30"/>
      <c r="M17" s="30"/>
      <c r="N17" s="37"/>
      <c r="O17" s="38"/>
      <c r="P17" s="39"/>
      <c r="Q17" s="38"/>
      <c r="R17" s="39"/>
      <c r="S17" s="38"/>
      <c r="T17" s="39"/>
      <c r="U17" s="38"/>
      <c r="V17" s="39"/>
      <c r="W17" s="38"/>
      <c r="X17" s="39"/>
      <c r="Y17" s="38"/>
      <c r="Z17" s="39"/>
      <c r="AA17" s="38"/>
      <c r="AB17" s="40"/>
      <c r="AC17" s="38"/>
      <c r="AD17" s="39"/>
      <c r="AE17" s="41"/>
      <c r="AF17" s="243"/>
      <c r="AG17" s="36"/>
      <c r="AN17">
        <f>SUM(AN13:AN16)</f>
        <v>217</v>
      </c>
    </row>
    <row r="18" spans="1:40" ht="15.75" customHeight="1" x14ac:dyDescent="0.3">
      <c r="A18" s="99" t="s">
        <v>97</v>
      </c>
      <c r="B18" s="30">
        <v>9</v>
      </c>
      <c r="C18" s="27"/>
      <c r="D18" s="29"/>
      <c r="E18" s="187"/>
      <c r="F18" s="27"/>
      <c r="G18" s="30"/>
      <c r="H18" s="30"/>
      <c r="I18" s="30"/>
      <c r="J18" s="30"/>
      <c r="K18" s="30"/>
      <c r="L18" s="30"/>
      <c r="M18" s="30"/>
      <c r="N18" s="37"/>
      <c r="O18" s="38"/>
      <c r="P18" s="39"/>
      <c r="Q18" s="38"/>
      <c r="R18" s="39"/>
      <c r="S18" s="38"/>
      <c r="T18" s="39"/>
      <c r="U18" s="38"/>
      <c r="V18" s="39"/>
      <c r="W18" s="38"/>
      <c r="X18" s="39"/>
      <c r="Y18" s="38"/>
      <c r="Z18" s="39"/>
      <c r="AA18" s="38"/>
      <c r="AB18" s="40"/>
      <c r="AC18" s="38"/>
      <c r="AD18" s="39"/>
      <c r="AE18" s="41"/>
      <c r="AF18" s="243"/>
      <c r="AG18" s="36"/>
    </row>
    <row r="19" spans="1:40" x14ac:dyDescent="0.25">
      <c r="A19" s="98" t="s">
        <v>98</v>
      </c>
      <c r="B19" s="30">
        <v>3</v>
      </c>
      <c r="C19" s="27"/>
      <c r="D19" s="27"/>
      <c r="E19" s="187"/>
      <c r="F19" s="27">
        <f>L19</f>
        <v>2</v>
      </c>
      <c r="G19" s="27"/>
      <c r="H19" s="27"/>
      <c r="I19" s="27"/>
      <c r="J19" s="27"/>
      <c r="K19" s="27"/>
      <c r="L19" s="27">
        <v>2</v>
      </c>
      <c r="M19" s="27"/>
      <c r="N19" s="32"/>
      <c r="O19" s="33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5"/>
      <c r="AF19" s="26"/>
      <c r="AG19" s="36"/>
    </row>
    <row r="20" spans="1:40" x14ac:dyDescent="0.25">
      <c r="A20" s="99" t="s">
        <v>99</v>
      </c>
      <c r="B20" s="30">
        <v>7</v>
      </c>
      <c r="C20" s="31"/>
      <c r="D20" s="31"/>
      <c r="E20" s="244"/>
      <c r="F20" s="31"/>
      <c r="G20" s="31"/>
      <c r="H20" s="31"/>
      <c r="I20" s="31"/>
      <c r="J20" s="31"/>
      <c r="K20" s="31"/>
      <c r="L20" s="31"/>
      <c r="M20" s="31"/>
      <c r="N20" s="32"/>
      <c r="O20" s="33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5"/>
      <c r="AF20" s="26"/>
      <c r="AG20" s="36"/>
    </row>
    <row r="21" spans="1:40" x14ac:dyDescent="0.25">
      <c r="A21" s="99" t="s">
        <v>100</v>
      </c>
      <c r="B21" s="30">
        <v>6</v>
      </c>
      <c r="C21" s="31"/>
      <c r="D21" s="31"/>
      <c r="E21" s="244"/>
      <c r="F21" s="31"/>
      <c r="G21" s="31"/>
      <c r="H21" s="31"/>
      <c r="I21" s="31"/>
      <c r="J21" s="31"/>
      <c r="K21" s="31"/>
      <c r="L21" s="31"/>
      <c r="M21" s="31"/>
      <c r="N21" s="32"/>
      <c r="O21" s="33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5"/>
      <c r="AF21" s="26"/>
      <c r="AG21" s="36"/>
    </row>
    <row r="22" spans="1:40" ht="19.5" thickBot="1" x14ac:dyDescent="0.35">
      <c r="A22" s="188" t="s">
        <v>72</v>
      </c>
      <c r="B22" s="189">
        <f>SUM(B14:B21)</f>
        <v>305</v>
      </c>
      <c r="C22" s="189">
        <f>SUM(C15:C21)</f>
        <v>54000</v>
      </c>
      <c r="D22" s="190">
        <f>+C22/B22</f>
        <v>177.04918032786884</v>
      </c>
      <c r="E22" s="191">
        <f>+(F22/B22)*100</f>
        <v>11.147540983606557</v>
      </c>
      <c r="F22" s="189">
        <f>SUM(F15:F21)</f>
        <v>34</v>
      </c>
      <c r="G22" s="192">
        <f t="shared" ref="G22:M22" si="1">SUM(G14:G21)</f>
        <v>0</v>
      </c>
      <c r="H22" s="192">
        <f t="shared" si="1"/>
        <v>0</v>
      </c>
      <c r="I22" s="192">
        <f t="shared" si="1"/>
        <v>0</v>
      </c>
      <c r="J22" s="192">
        <f t="shared" si="1"/>
        <v>0</v>
      </c>
      <c r="K22" s="192">
        <f t="shared" si="1"/>
        <v>0</v>
      </c>
      <c r="L22" s="192">
        <f t="shared" si="1"/>
        <v>2</v>
      </c>
      <c r="M22" s="192">
        <f t="shared" si="1"/>
        <v>32</v>
      </c>
      <c r="N22" s="37" t="e">
        <f>+#REF!+#REF!+#REF!+#REF!+#REF!+#REF!+#REF!</f>
        <v>#REF!</v>
      </c>
      <c r="O22" s="38" t="e">
        <f>SUM(#REF!)</f>
        <v>#REF!</v>
      </c>
      <c r="P22" s="39">
        <f>SUM(P15:P21)</f>
        <v>0</v>
      </c>
      <c r="Q22" s="38" t="e">
        <f>SUM(#REF!)</f>
        <v>#REF!</v>
      </c>
      <c r="R22" s="39">
        <f>SUM(R15:R21)</f>
        <v>0</v>
      </c>
      <c r="S22" s="38" t="e">
        <f>SUM(#REF!)</f>
        <v>#REF!</v>
      </c>
      <c r="T22" s="39">
        <f>SUM(T15:T21)</f>
        <v>0</v>
      </c>
      <c r="U22" s="38" t="e">
        <f>SUM(#REF!)</f>
        <v>#REF!</v>
      </c>
      <c r="V22" s="39">
        <f>SUM(V15:V21)</f>
        <v>0</v>
      </c>
      <c r="W22" s="38" t="e">
        <f>SUM(#REF!)</f>
        <v>#REF!</v>
      </c>
      <c r="X22" s="39">
        <f>SUM(X15:X21)</f>
        <v>0</v>
      </c>
      <c r="Y22" s="38" t="e">
        <f>SUM(#REF!)</f>
        <v>#REF!</v>
      </c>
      <c r="Z22" s="39">
        <f>SUM(Z15:Z21)</f>
        <v>0</v>
      </c>
      <c r="AA22" s="38" t="e">
        <f>SUM(#REF!)</f>
        <v>#REF!</v>
      </c>
      <c r="AB22" s="39">
        <f>SUM(AB15:AB21)</f>
        <v>0</v>
      </c>
      <c r="AC22" s="38" t="e">
        <f>SUM(#REF!)</f>
        <v>#REF!</v>
      </c>
      <c r="AD22" s="39">
        <f>SUM(AD15:AD21)</f>
        <v>0</v>
      </c>
      <c r="AE22" s="38" t="e">
        <f>SUM(#REF!)</f>
        <v>#REF!</v>
      </c>
      <c r="AF22" s="193">
        <f>SUM(AF15:AF21)</f>
        <v>0</v>
      </c>
      <c r="AG22" s="36"/>
    </row>
    <row r="23" spans="1:40" ht="19.5" thickBot="1" x14ac:dyDescent="0.35">
      <c r="A23" s="13" t="s">
        <v>73</v>
      </c>
      <c r="B23" s="15" t="s">
        <v>6</v>
      </c>
      <c r="C23" s="14" t="s">
        <v>7</v>
      </c>
      <c r="D23" s="14" t="s">
        <v>8</v>
      </c>
      <c r="E23" s="15" t="s">
        <v>9</v>
      </c>
      <c r="F23" s="14" t="s">
        <v>10</v>
      </c>
      <c r="G23" s="14"/>
      <c r="H23" s="14"/>
      <c r="I23" s="14"/>
      <c r="J23" s="14"/>
      <c r="K23" s="14"/>
      <c r="L23" s="14"/>
      <c r="M23" s="16"/>
      <c r="N23" s="37"/>
      <c r="O23" s="38"/>
      <c r="P23" s="39"/>
      <c r="Q23" s="38"/>
      <c r="R23" s="39"/>
      <c r="S23" s="38"/>
      <c r="T23" s="39"/>
      <c r="U23" s="38"/>
      <c r="V23" s="39"/>
      <c r="W23" s="38"/>
      <c r="X23" s="39"/>
      <c r="Y23" s="38"/>
      <c r="Z23" s="39"/>
      <c r="AA23" s="38"/>
      <c r="AB23" s="40"/>
      <c r="AC23" s="38"/>
      <c r="AD23" s="39"/>
      <c r="AE23" s="41"/>
      <c r="AF23" s="42"/>
      <c r="AG23" s="36"/>
    </row>
    <row r="24" spans="1:40" ht="31.5" thickBot="1" x14ac:dyDescent="0.35">
      <c r="A24" s="194" t="s">
        <v>74</v>
      </c>
      <c r="B24" s="23"/>
      <c r="C24" s="23" t="s">
        <v>12</v>
      </c>
      <c r="D24" s="23" t="s">
        <v>12</v>
      </c>
      <c r="E24" s="23" t="s">
        <v>13</v>
      </c>
      <c r="F24" s="23" t="s">
        <v>14</v>
      </c>
      <c r="G24" s="24" t="s">
        <v>15</v>
      </c>
      <c r="H24" s="24" t="s">
        <v>16</v>
      </c>
      <c r="I24" s="24" t="s">
        <v>17</v>
      </c>
      <c r="J24" s="24" t="s">
        <v>18</v>
      </c>
      <c r="K24" s="24" t="s">
        <v>19</v>
      </c>
      <c r="L24" s="24" t="s">
        <v>68</v>
      </c>
      <c r="M24" s="25" t="s">
        <v>69</v>
      </c>
      <c r="N24" s="37"/>
      <c r="O24" s="38"/>
      <c r="P24" s="39"/>
      <c r="Q24" s="38"/>
      <c r="R24" s="39"/>
      <c r="S24" s="38"/>
      <c r="T24" s="39"/>
      <c r="U24" s="38"/>
      <c r="V24" s="39"/>
      <c r="W24" s="38"/>
      <c r="X24" s="39"/>
      <c r="Y24" s="38"/>
      <c r="Z24" s="39"/>
      <c r="AA24" s="38"/>
      <c r="AB24" s="40"/>
      <c r="AC24" s="38"/>
      <c r="AD24" s="39"/>
      <c r="AE24" s="41"/>
      <c r="AF24" s="42"/>
      <c r="AG24" s="36"/>
    </row>
    <row r="25" spans="1:40" ht="15.75" x14ac:dyDescent="0.25">
      <c r="A25" s="98" t="s">
        <v>101</v>
      </c>
      <c r="B25" s="30">
        <v>16</v>
      </c>
      <c r="C25" s="27"/>
      <c r="D25" s="29"/>
      <c r="E25" s="187"/>
      <c r="F25" s="27"/>
      <c r="G25" s="30"/>
      <c r="H25" s="30"/>
      <c r="I25" s="30"/>
      <c r="J25" s="30"/>
      <c r="K25" s="30"/>
      <c r="L25" s="30"/>
      <c r="M25" s="30"/>
      <c r="N25" s="22"/>
      <c r="O25" s="48"/>
      <c r="P25" s="48"/>
      <c r="Q25" s="48"/>
      <c r="R25" s="48"/>
      <c r="S25" s="48"/>
      <c r="T25" s="48"/>
      <c r="U25" s="51"/>
      <c r="V25" s="48"/>
      <c r="W25" s="52"/>
      <c r="X25" s="48"/>
      <c r="Y25" s="48"/>
      <c r="Z25" s="49"/>
      <c r="AA25" s="48"/>
      <c r="AB25" s="48"/>
      <c r="AC25" s="48"/>
      <c r="AD25" s="48"/>
      <c r="AE25" s="50"/>
      <c r="AF25" s="22"/>
      <c r="AG25" s="53"/>
    </row>
    <row r="26" spans="1:40" ht="15.75" x14ac:dyDescent="0.25">
      <c r="A26" s="98" t="s">
        <v>102</v>
      </c>
      <c r="B26" s="30">
        <v>15</v>
      </c>
      <c r="C26" s="27"/>
      <c r="D26" s="29"/>
      <c r="E26" s="187"/>
      <c r="F26" s="27"/>
      <c r="G26" s="30"/>
      <c r="H26" s="30"/>
      <c r="I26" s="30"/>
      <c r="J26" s="30"/>
      <c r="K26" s="30"/>
      <c r="L26" s="29"/>
      <c r="M26" s="30"/>
      <c r="N26" s="22"/>
      <c r="O26" s="48"/>
      <c r="P26" s="48"/>
      <c r="Q26" s="48"/>
      <c r="R26" s="48"/>
      <c r="S26" s="48"/>
      <c r="T26" s="48"/>
      <c r="U26" s="51"/>
      <c r="V26" s="48"/>
      <c r="W26" s="52"/>
      <c r="X26" s="48"/>
      <c r="Y26" s="48"/>
      <c r="Z26" s="49"/>
      <c r="AA26" s="48"/>
      <c r="AB26" s="48"/>
      <c r="AC26" s="48"/>
      <c r="AD26" s="48"/>
      <c r="AE26" s="50"/>
      <c r="AF26" s="22"/>
      <c r="AG26" s="53"/>
    </row>
    <row r="27" spans="1:40" ht="19.5" thickBot="1" x14ac:dyDescent="0.35">
      <c r="A27" s="188" t="s">
        <v>72</v>
      </c>
      <c r="B27" s="189">
        <f>SUM(B25:B26)</f>
        <v>31</v>
      </c>
      <c r="C27" s="189" t="s">
        <v>103</v>
      </c>
      <c r="D27" s="43" t="s">
        <v>103</v>
      </c>
      <c r="E27" s="191">
        <f>+(F27/B27)*100</f>
        <v>0</v>
      </c>
      <c r="F27" s="189">
        <f>SUM(F16:F16)</f>
        <v>0</v>
      </c>
      <c r="G27" s="28">
        <f t="shared" ref="G27:M27" si="2">SUM(G25:G26)</f>
        <v>0</v>
      </c>
      <c r="H27" s="28">
        <f t="shared" si="2"/>
        <v>0</v>
      </c>
      <c r="I27" s="28">
        <f t="shared" si="2"/>
        <v>0</v>
      </c>
      <c r="J27" s="28">
        <f t="shared" si="2"/>
        <v>0</v>
      </c>
      <c r="K27" s="28">
        <f t="shared" si="2"/>
        <v>0</v>
      </c>
      <c r="L27" s="28">
        <f t="shared" si="2"/>
        <v>0</v>
      </c>
      <c r="M27" s="28">
        <f t="shared" si="2"/>
        <v>0</v>
      </c>
      <c r="N27" s="37"/>
      <c r="O27" s="38"/>
      <c r="P27" s="39"/>
      <c r="Q27" s="38"/>
      <c r="R27" s="39"/>
      <c r="S27" s="38"/>
      <c r="T27" s="39"/>
      <c r="U27" s="38"/>
      <c r="V27" s="39"/>
      <c r="W27" s="38"/>
      <c r="X27" s="39"/>
      <c r="Y27" s="38"/>
      <c r="Z27" s="39"/>
      <c r="AA27" s="38"/>
      <c r="AB27" s="40"/>
      <c r="AC27" s="38"/>
      <c r="AD27" s="39"/>
      <c r="AE27" s="41"/>
      <c r="AF27" s="42"/>
      <c r="AG27" s="36"/>
    </row>
    <row r="28" spans="1:40" ht="19.5" thickBot="1" x14ac:dyDescent="0.35">
      <c r="A28" s="13" t="s">
        <v>75</v>
      </c>
      <c r="B28" s="15" t="s">
        <v>6</v>
      </c>
      <c r="C28" s="14" t="s">
        <v>7</v>
      </c>
      <c r="D28" s="14" t="s">
        <v>8</v>
      </c>
      <c r="E28" s="15" t="s">
        <v>9</v>
      </c>
      <c r="F28" s="14" t="s">
        <v>10</v>
      </c>
      <c r="G28" s="14"/>
      <c r="H28" s="14"/>
      <c r="I28" s="14"/>
      <c r="J28" s="14"/>
      <c r="K28" s="14"/>
      <c r="L28" s="14"/>
      <c r="M28" s="16"/>
      <c r="N28" s="195">
        <v>2014</v>
      </c>
      <c r="O28" s="196" t="s">
        <v>11</v>
      </c>
      <c r="P28" s="197">
        <v>2015</v>
      </c>
      <c r="Q28" s="196" t="s">
        <v>11</v>
      </c>
      <c r="R28" s="197">
        <v>2016</v>
      </c>
      <c r="S28" s="196" t="s">
        <v>11</v>
      </c>
      <c r="T28" s="197">
        <v>2017</v>
      </c>
      <c r="U28" s="196" t="s">
        <v>11</v>
      </c>
      <c r="V28" s="197">
        <v>2018</v>
      </c>
      <c r="W28" s="196" t="s">
        <v>11</v>
      </c>
      <c r="X28" s="197">
        <v>2019</v>
      </c>
      <c r="Y28" s="196" t="s">
        <v>11</v>
      </c>
      <c r="Z28" s="197">
        <v>2020</v>
      </c>
      <c r="AA28" s="196" t="s">
        <v>11</v>
      </c>
      <c r="AB28" s="195">
        <v>2021</v>
      </c>
      <c r="AC28" s="197"/>
      <c r="AD28" s="197">
        <v>2022</v>
      </c>
      <c r="AE28" s="198"/>
      <c r="AF28" s="44"/>
      <c r="AG28" s="199"/>
    </row>
    <row r="29" spans="1:40" ht="45.75" thickBot="1" x14ac:dyDescent="0.3">
      <c r="A29" s="194" t="s">
        <v>76</v>
      </c>
      <c r="B29" s="23"/>
      <c r="C29" s="23" t="s">
        <v>12</v>
      </c>
      <c r="D29" s="23" t="s">
        <v>12</v>
      </c>
      <c r="E29" s="23" t="s">
        <v>13</v>
      </c>
      <c r="F29" s="23" t="s">
        <v>14</v>
      </c>
      <c r="G29" s="24" t="s">
        <v>15</v>
      </c>
      <c r="H29" s="24" t="s">
        <v>16</v>
      </c>
      <c r="I29" s="24" t="s">
        <v>17</v>
      </c>
      <c r="J29" s="24" t="s">
        <v>18</v>
      </c>
      <c r="K29" s="24" t="s">
        <v>19</v>
      </c>
      <c r="L29" s="24" t="s">
        <v>68</v>
      </c>
      <c r="M29" s="25" t="s">
        <v>69</v>
      </c>
      <c r="N29" s="45"/>
      <c r="O29" s="46"/>
      <c r="P29" s="46"/>
      <c r="Q29" s="46"/>
      <c r="R29" s="46"/>
      <c r="S29" s="46"/>
      <c r="T29" s="46"/>
      <c r="U29" s="46"/>
      <c r="V29" s="46"/>
      <c r="W29" s="200"/>
      <c r="X29" s="46"/>
      <c r="Y29" s="200"/>
      <c r="Z29" s="47"/>
      <c r="AA29" s="201"/>
      <c r="AB29" s="45"/>
      <c r="AC29" s="202"/>
      <c r="AD29" s="46"/>
      <c r="AE29" s="203"/>
      <c r="AF29" s="44"/>
      <c r="AG29" s="199"/>
    </row>
    <row r="30" spans="1:40" ht="18.75" x14ac:dyDescent="0.3">
      <c r="A30" s="99" t="s">
        <v>104</v>
      </c>
      <c r="B30" s="28">
        <v>1950</v>
      </c>
      <c r="C30" s="28"/>
      <c r="D30" s="28"/>
      <c r="E30" s="28"/>
      <c r="F30" s="28"/>
      <c r="G30" s="182"/>
      <c r="H30" s="182"/>
      <c r="I30" s="182"/>
      <c r="J30" s="182"/>
      <c r="K30" s="182"/>
      <c r="L30" s="182"/>
      <c r="M30" s="183"/>
      <c r="N30" s="37"/>
      <c r="O30" s="38"/>
      <c r="P30" s="39"/>
      <c r="Q30" s="38"/>
      <c r="R30" s="39"/>
      <c r="S30" s="38"/>
      <c r="T30" s="39"/>
      <c r="U30" s="38"/>
      <c r="V30" s="39"/>
      <c r="W30" s="38"/>
      <c r="X30" s="39"/>
      <c r="Y30" s="38"/>
      <c r="Z30" s="245"/>
      <c r="AA30" s="38"/>
      <c r="AB30" s="40"/>
      <c r="AC30" s="38"/>
      <c r="AD30" s="39"/>
      <c r="AE30" s="41"/>
      <c r="AF30" s="42"/>
      <c r="AG30" s="36"/>
    </row>
    <row r="31" spans="1:40" ht="15.75" x14ac:dyDescent="0.25">
      <c r="A31" s="99" t="s">
        <v>105</v>
      </c>
      <c r="B31" s="28">
        <v>225</v>
      </c>
      <c r="C31" s="28"/>
      <c r="D31" s="28"/>
      <c r="E31" s="28"/>
      <c r="F31" s="28"/>
      <c r="G31" s="182"/>
      <c r="H31" s="182"/>
      <c r="I31" s="182"/>
      <c r="J31" s="182"/>
      <c r="K31" s="182"/>
      <c r="L31" s="182"/>
      <c r="M31" s="182"/>
      <c r="N31" s="246"/>
      <c r="O31" s="247"/>
      <c r="P31" s="248"/>
      <c r="Q31" s="247"/>
      <c r="R31" s="248"/>
      <c r="S31" s="247"/>
      <c r="T31" s="248"/>
      <c r="U31" s="247"/>
      <c r="V31" s="248"/>
      <c r="W31" s="247"/>
      <c r="X31" s="249"/>
      <c r="Y31" s="247"/>
      <c r="Z31" s="250"/>
      <c r="AA31" s="251"/>
      <c r="AB31" s="250"/>
      <c r="AC31" s="248"/>
      <c r="AD31" s="246"/>
      <c r="AE31" s="252"/>
      <c r="AF31" s="44"/>
      <c r="AG31" s="53"/>
    </row>
    <row r="32" spans="1:40" ht="15.75" x14ac:dyDescent="0.25">
      <c r="A32" s="98" t="s">
        <v>106</v>
      </c>
      <c r="B32" s="30">
        <v>12</v>
      </c>
      <c r="C32" s="27"/>
      <c r="D32" s="29"/>
      <c r="E32" s="187"/>
      <c r="F32" s="27"/>
      <c r="G32" s="30"/>
      <c r="H32" s="30"/>
      <c r="I32" s="30"/>
      <c r="J32" s="30"/>
      <c r="K32" s="30"/>
      <c r="L32" s="30"/>
      <c r="M32" s="30"/>
      <c r="N32" s="22"/>
      <c r="O32" s="48"/>
      <c r="P32" s="48"/>
      <c r="Q32" s="48"/>
      <c r="R32" s="48"/>
      <c r="S32" s="48"/>
      <c r="T32" s="48"/>
      <c r="U32" s="51"/>
      <c r="V32" s="48"/>
      <c r="W32" s="52"/>
      <c r="X32" s="48"/>
      <c r="Y32" s="48"/>
      <c r="Z32" s="49"/>
      <c r="AA32" s="48"/>
      <c r="AB32" s="48"/>
      <c r="AC32" s="48"/>
      <c r="AD32" s="48"/>
      <c r="AE32" s="50"/>
      <c r="AF32" s="22"/>
      <c r="AG32" s="53"/>
    </row>
    <row r="33" spans="1:33" ht="15.75" x14ac:dyDescent="0.25">
      <c r="A33" s="98" t="s">
        <v>107</v>
      </c>
      <c r="B33" s="30">
        <v>300</v>
      </c>
      <c r="C33" s="27"/>
      <c r="D33" s="29"/>
      <c r="E33" s="187"/>
      <c r="F33" s="27"/>
      <c r="G33" s="30"/>
      <c r="H33" s="30"/>
      <c r="I33" s="30"/>
      <c r="J33" s="30"/>
      <c r="K33" s="30"/>
      <c r="L33" s="30"/>
      <c r="M33" s="30"/>
      <c r="N33" s="22"/>
      <c r="O33" s="48"/>
      <c r="P33" s="48"/>
      <c r="Q33" s="48"/>
      <c r="R33" s="48"/>
      <c r="S33" s="48"/>
      <c r="T33" s="48"/>
      <c r="U33" s="51"/>
      <c r="V33" s="48"/>
      <c r="W33" s="52"/>
      <c r="X33" s="48"/>
      <c r="Y33" s="48"/>
      <c r="Z33" s="49"/>
      <c r="AA33" s="48"/>
      <c r="AB33" s="48"/>
      <c r="AC33" s="48"/>
      <c r="AD33" s="48"/>
      <c r="AE33" s="50"/>
      <c r="AF33" s="22"/>
      <c r="AG33" s="53"/>
    </row>
    <row r="34" spans="1:33" ht="15.75" x14ac:dyDescent="0.25">
      <c r="A34" s="98" t="s">
        <v>108</v>
      </c>
      <c r="B34" s="30">
        <v>7</v>
      </c>
      <c r="C34" s="27"/>
      <c r="D34" s="29"/>
      <c r="E34" s="187"/>
      <c r="F34" s="27"/>
      <c r="G34" s="30"/>
      <c r="H34" s="30"/>
      <c r="I34" s="30"/>
      <c r="J34" s="30"/>
      <c r="K34" s="30"/>
      <c r="L34" s="30"/>
      <c r="M34" s="30"/>
      <c r="N34" s="22"/>
      <c r="O34" s="48"/>
      <c r="P34" s="48"/>
      <c r="Q34" s="48"/>
      <c r="R34" s="48"/>
      <c r="S34" s="48"/>
      <c r="T34" s="48"/>
      <c r="U34" s="51"/>
      <c r="V34" s="48"/>
      <c r="W34" s="52"/>
      <c r="X34" s="48"/>
      <c r="Y34" s="48"/>
      <c r="Z34" s="49"/>
      <c r="AA34" s="48"/>
      <c r="AB34" s="48"/>
      <c r="AC34" s="48"/>
      <c r="AD34" s="48"/>
      <c r="AE34" s="50"/>
      <c r="AF34" s="22"/>
      <c r="AG34" s="53"/>
    </row>
    <row r="35" spans="1:33" ht="19.5" thickBot="1" x14ac:dyDescent="0.35">
      <c r="A35" s="54" t="s">
        <v>72</v>
      </c>
      <c r="B35" s="189">
        <f>SUM(B25:B34)</f>
        <v>2556</v>
      </c>
      <c r="C35" s="56"/>
      <c r="D35" s="56"/>
      <c r="E35" s="191">
        <f>+(F35/B35)*100</f>
        <v>0</v>
      </c>
      <c r="F35" s="189">
        <f>SUM(F27:F34)</f>
        <v>0</v>
      </c>
      <c r="G35" s="56">
        <f t="shared" ref="G35:N35" si="3">SUM(G25:G34)</f>
        <v>0</v>
      </c>
      <c r="H35" s="56">
        <f t="shared" si="3"/>
        <v>0</v>
      </c>
      <c r="I35" s="56">
        <f t="shared" si="3"/>
        <v>0</v>
      </c>
      <c r="J35" s="56">
        <f t="shared" si="3"/>
        <v>0</v>
      </c>
      <c r="K35" s="56">
        <f t="shared" si="3"/>
        <v>0</v>
      </c>
      <c r="L35" s="56">
        <f t="shared" si="3"/>
        <v>0</v>
      </c>
      <c r="M35" s="56">
        <f t="shared" si="3"/>
        <v>0</v>
      </c>
      <c r="N35" s="37">
        <f t="shared" si="3"/>
        <v>2014</v>
      </c>
      <c r="O35" s="204" t="e">
        <f>SUM(#REF!)</f>
        <v>#REF!</v>
      </c>
      <c r="P35" s="204">
        <f>SUM(P25:P34)</f>
        <v>2015</v>
      </c>
      <c r="Q35" s="204" t="e">
        <f>SUM(#REF!)</f>
        <v>#REF!</v>
      </c>
      <c r="R35" s="204">
        <f>SUM(R25:R34)</f>
        <v>2016</v>
      </c>
      <c r="S35" s="204" t="e">
        <f>SUM(#REF!)</f>
        <v>#REF!</v>
      </c>
      <c r="T35" s="204">
        <f>SUM(T25:T34)</f>
        <v>2017</v>
      </c>
      <c r="U35" s="204" t="e">
        <f>SUM(#REF!)</f>
        <v>#REF!</v>
      </c>
      <c r="V35" s="204">
        <f>SUM(V25:V34)</f>
        <v>2018</v>
      </c>
      <c r="W35" s="204" t="e">
        <f>SUM(#REF!)</f>
        <v>#REF!</v>
      </c>
      <c r="X35" s="204">
        <f>SUM(X25:X34)</f>
        <v>2019</v>
      </c>
      <c r="Y35" s="204" t="e">
        <f>SUM(#REF!)</f>
        <v>#REF!</v>
      </c>
      <c r="Z35" s="204">
        <f>SUM(Z25:Z34)</f>
        <v>2020</v>
      </c>
      <c r="AA35" s="204" t="e">
        <f>SUM(#REF!)</f>
        <v>#REF!</v>
      </c>
      <c r="AB35" s="204">
        <f>SUM(AB25:AB34)</f>
        <v>2021</v>
      </c>
      <c r="AC35" s="205" t="e">
        <f>SUM(#REF!)</f>
        <v>#REF!</v>
      </c>
      <c r="AD35" s="204">
        <f>SUM(AD25:AD34)</f>
        <v>2022</v>
      </c>
      <c r="AE35" s="205" t="e">
        <f>SUM(#REF!)</f>
        <v>#REF!</v>
      </c>
      <c r="AF35" s="22"/>
      <c r="AG35" s="53"/>
    </row>
    <row r="36" spans="1:33" ht="19.5" thickBot="1" x14ac:dyDescent="0.35">
      <c r="A36" s="13" t="s">
        <v>77</v>
      </c>
      <c r="B36" s="15" t="s">
        <v>6</v>
      </c>
      <c r="C36" s="14" t="s">
        <v>7</v>
      </c>
      <c r="D36" s="14" t="s">
        <v>8</v>
      </c>
      <c r="E36" s="15" t="s">
        <v>9</v>
      </c>
      <c r="F36" s="14" t="s">
        <v>10</v>
      </c>
      <c r="G36" s="14"/>
      <c r="H36" s="14"/>
      <c r="I36" s="14"/>
      <c r="J36" s="14"/>
      <c r="K36" s="14"/>
      <c r="L36" s="14"/>
      <c r="M36" s="14"/>
      <c r="N36" s="17">
        <v>2014</v>
      </c>
      <c r="O36" s="18" t="s">
        <v>11</v>
      </c>
      <c r="P36" s="19">
        <v>2015</v>
      </c>
      <c r="Q36" s="18" t="s">
        <v>11</v>
      </c>
      <c r="R36" s="19">
        <v>2016</v>
      </c>
      <c r="S36" s="18" t="s">
        <v>11</v>
      </c>
      <c r="T36" s="19">
        <v>2017</v>
      </c>
      <c r="U36" s="18" t="s">
        <v>11</v>
      </c>
      <c r="V36" s="19">
        <v>2018</v>
      </c>
      <c r="W36" s="18" t="s">
        <v>11</v>
      </c>
      <c r="X36" s="19">
        <v>2019</v>
      </c>
      <c r="Y36" s="18" t="s">
        <v>11</v>
      </c>
      <c r="Z36" s="19">
        <v>2020</v>
      </c>
      <c r="AA36" s="18" t="s">
        <v>11</v>
      </c>
      <c r="AB36" s="17">
        <v>2021</v>
      </c>
      <c r="AC36" s="19"/>
      <c r="AD36" s="19">
        <v>2022</v>
      </c>
      <c r="AE36" s="206"/>
      <c r="AF36" s="44"/>
      <c r="AG36" s="53"/>
    </row>
    <row r="37" spans="1:33" ht="18" thickBot="1" x14ac:dyDescent="0.3">
      <c r="A37" s="14" t="s">
        <v>78</v>
      </c>
      <c r="B37" s="23"/>
      <c r="C37" s="23" t="s">
        <v>12</v>
      </c>
      <c r="D37" s="23" t="s">
        <v>12</v>
      </c>
      <c r="E37" s="23" t="s">
        <v>13</v>
      </c>
      <c r="F37" s="23" t="s">
        <v>14</v>
      </c>
      <c r="G37" s="24" t="s">
        <v>15</v>
      </c>
      <c r="H37" s="24" t="s">
        <v>16</v>
      </c>
      <c r="I37" s="24" t="s">
        <v>17</v>
      </c>
      <c r="J37" s="24" t="s">
        <v>18</v>
      </c>
      <c r="K37" s="24" t="s">
        <v>19</v>
      </c>
      <c r="L37" s="24" t="s">
        <v>68</v>
      </c>
      <c r="M37" s="24" t="s">
        <v>69</v>
      </c>
      <c r="N37" s="207"/>
      <c r="O37" s="208"/>
      <c r="P37" s="209"/>
      <c r="Q37" s="208"/>
      <c r="R37" s="209"/>
      <c r="S37" s="208"/>
      <c r="T37" s="209"/>
      <c r="U37" s="208"/>
      <c r="V37" s="209"/>
      <c r="W37" s="208"/>
      <c r="X37" s="210"/>
      <c r="Y37" s="208"/>
      <c r="Z37" s="211"/>
      <c r="AA37" s="212"/>
      <c r="AB37" s="211"/>
      <c r="AC37" s="209"/>
      <c r="AD37" s="207"/>
      <c r="AE37" s="213"/>
      <c r="AF37" s="44"/>
      <c r="AG37" s="53"/>
    </row>
    <row r="38" spans="1:33" ht="15.75" x14ac:dyDescent="0.25">
      <c r="A38" s="99" t="s">
        <v>109</v>
      </c>
      <c r="B38" s="28">
        <v>580</v>
      </c>
      <c r="C38" s="28"/>
      <c r="D38" s="28"/>
      <c r="E38" s="28"/>
      <c r="F38" s="28"/>
      <c r="G38" s="182"/>
      <c r="H38" s="182"/>
      <c r="I38" s="182"/>
      <c r="J38" s="182"/>
      <c r="K38" s="182"/>
      <c r="L38" s="182"/>
      <c r="M38" s="182"/>
      <c r="N38" s="246"/>
      <c r="O38" s="247"/>
      <c r="P38" s="248"/>
      <c r="Q38" s="247"/>
      <c r="R38" s="248"/>
      <c r="S38" s="247"/>
      <c r="T38" s="248"/>
      <c r="U38" s="247"/>
      <c r="V38" s="248"/>
      <c r="W38" s="247"/>
      <c r="X38" s="249"/>
      <c r="Y38" s="247"/>
      <c r="Z38" s="250"/>
      <c r="AA38" s="251"/>
      <c r="AB38" s="250"/>
      <c r="AC38" s="248"/>
      <c r="AD38" s="246"/>
      <c r="AE38" s="252"/>
      <c r="AF38" s="44"/>
      <c r="AG38" s="53"/>
    </row>
    <row r="39" spans="1:33" ht="15.75" x14ac:dyDescent="0.25">
      <c r="A39" s="99" t="s">
        <v>110</v>
      </c>
      <c r="B39" s="28">
        <v>275</v>
      </c>
      <c r="C39" s="28"/>
      <c r="D39" s="28"/>
      <c r="E39" s="28"/>
      <c r="F39" s="28"/>
      <c r="G39" s="182"/>
      <c r="H39" s="182"/>
      <c r="I39" s="182"/>
      <c r="J39" s="182"/>
      <c r="K39" s="182"/>
      <c r="L39" s="182"/>
      <c r="M39" s="182"/>
      <c r="N39" s="246"/>
      <c r="O39" s="247"/>
      <c r="P39" s="248"/>
      <c r="Q39" s="247"/>
      <c r="R39" s="248"/>
      <c r="S39" s="247"/>
      <c r="T39" s="248"/>
      <c r="U39" s="247"/>
      <c r="V39" s="248"/>
      <c r="W39" s="247"/>
      <c r="X39" s="249"/>
      <c r="Y39" s="247"/>
      <c r="Z39" s="250"/>
      <c r="AA39" s="251"/>
      <c r="AB39" s="250"/>
      <c r="AC39" s="248"/>
      <c r="AD39" s="246"/>
      <c r="AE39" s="252"/>
      <c r="AF39" s="44"/>
      <c r="AG39" s="53"/>
    </row>
    <row r="40" spans="1:33" ht="15.75" x14ac:dyDescent="0.25">
      <c r="A40" s="98" t="s">
        <v>111</v>
      </c>
      <c r="B40" s="30">
        <v>12</v>
      </c>
      <c r="C40" s="48"/>
      <c r="D40" s="48">
        <v>80</v>
      </c>
      <c r="E40" s="30"/>
      <c r="F40" s="30"/>
      <c r="G40" s="48"/>
      <c r="H40" s="48"/>
      <c r="I40" s="30"/>
      <c r="J40" s="48"/>
      <c r="K40" s="48"/>
      <c r="L40" s="48"/>
      <c r="M40" s="48"/>
      <c r="N40" s="22"/>
      <c r="O40" s="48"/>
      <c r="P40" s="48"/>
      <c r="Q40" s="48"/>
      <c r="R40" s="48"/>
      <c r="S40" s="48"/>
      <c r="T40" s="48"/>
      <c r="U40" s="48"/>
      <c r="V40" s="48"/>
      <c r="W40" s="48"/>
      <c r="X40" s="48"/>
      <c r="Y40" s="55"/>
      <c r="Z40" s="49"/>
      <c r="AA40" s="55"/>
      <c r="AB40" s="48"/>
      <c r="AC40" s="55"/>
      <c r="AD40" s="48"/>
      <c r="AE40" s="50"/>
      <c r="AF40" s="44"/>
      <c r="AG40" s="53"/>
    </row>
    <row r="41" spans="1:33" ht="15.75" x14ac:dyDescent="0.25">
      <c r="A41" s="98" t="s">
        <v>112</v>
      </c>
      <c r="B41" s="30">
        <v>20</v>
      </c>
      <c r="C41" s="48"/>
      <c r="D41" s="48"/>
      <c r="E41" s="30"/>
      <c r="F41" s="30"/>
      <c r="G41" s="48"/>
      <c r="H41" s="48"/>
      <c r="I41" s="30"/>
      <c r="J41" s="48"/>
      <c r="K41" s="48"/>
      <c r="L41" s="48"/>
      <c r="M41" s="48"/>
      <c r="N41" s="22"/>
      <c r="O41" s="48"/>
      <c r="P41" s="48"/>
      <c r="Q41" s="48"/>
      <c r="R41" s="48"/>
      <c r="S41" s="48"/>
      <c r="T41" s="48"/>
      <c r="U41" s="48"/>
      <c r="V41" s="48"/>
      <c r="W41" s="48"/>
      <c r="X41" s="48"/>
      <c r="Y41" s="55"/>
      <c r="Z41" s="49"/>
      <c r="AA41" s="55"/>
      <c r="AB41" s="48"/>
      <c r="AC41" s="55"/>
      <c r="AD41" s="48"/>
      <c r="AE41" s="50"/>
      <c r="AF41" s="44"/>
      <c r="AG41" s="53"/>
    </row>
    <row r="42" spans="1:33" ht="15.75" x14ac:dyDescent="0.25">
      <c r="A42" s="98" t="s">
        <v>113</v>
      </c>
      <c r="B42" s="30">
        <v>100</v>
      </c>
      <c r="C42" s="48"/>
      <c r="D42" s="48"/>
      <c r="E42" s="30"/>
      <c r="F42" s="30"/>
      <c r="G42" s="48"/>
      <c r="H42" s="48"/>
      <c r="I42" s="30"/>
      <c r="J42" s="48"/>
      <c r="K42" s="48"/>
      <c r="L42" s="48"/>
      <c r="M42" s="48"/>
      <c r="N42" s="22"/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55"/>
      <c r="Z42" s="49"/>
      <c r="AA42" s="55"/>
      <c r="AB42" s="48"/>
      <c r="AC42" s="55"/>
      <c r="AD42" s="48"/>
      <c r="AE42" s="50"/>
      <c r="AF42" s="44"/>
      <c r="AG42" s="53"/>
    </row>
    <row r="43" spans="1:33" ht="15.75" x14ac:dyDescent="0.25">
      <c r="A43" s="98" t="s">
        <v>114</v>
      </c>
      <c r="B43" s="30">
        <v>150</v>
      </c>
      <c r="C43" s="48"/>
      <c r="D43" s="48"/>
      <c r="E43" s="30"/>
      <c r="F43" s="48"/>
      <c r="G43" s="48"/>
      <c r="H43" s="48"/>
      <c r="I43" s="48"/>
      <c r="J43" s="48"/>
      <c r="K43" s="48"/>
      <c r="L43" s="48"/>
      <c r="M43" s="48"/>
      <c r="N43" s="22"/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55"/>
      <c r="Z43" s="49"/>
      <c r="AA43" s="55"/>
      <c r="AB43" s="48"/>
      <c r="AC43" s="55"/>
      <c r="AD43" s="48"/>
      <c r="AE43" s="50"/>
      <c r="AF43" s="44"/>
      <c r="AG43" s="53"/>
    </row>
    <row r="44" spans="1:33" ht="15.75" x14ac:dyDescent="0.25">
      <c r="A44" s="98" t="s">
        <v>115</v>
      </c>
      <c r="B44" s="30">
        <v>150</v>
      </c>
      <c r="C44" s="48"/>
      <c r="D44" s="48"/>
      <c r="E44" s="30"/>
      <c r="F44" s="48"/>
      <c r="G44" s="48"/>
      <c r="H44" s="48"/>
      <c r="I44" s="48"/>
      <c r="J44" s="48"/>
      <c r="K44" s="48"/>
      <c r="L44" s="48"/>
      <c r="M44" s="48"/>
      <c r="N44" s="22"/>
      <c r="O44" s="48"/>
      <c r="P44" s="48"/>
      <c r="Q44" s="48"/>
      <c r="R44" s="48"/>
      <c r="S44" s="48"/>
      <c r="T44" s="48"/>
      <c r="U44" s="48"/>
      <c r="V44" s="48"/>
      <c r="W44" s="48"/>
      <c r="X44" s="48"/>
      <c r="Y44" s="55"/>
      <c r="Z44" s="49"/>
      <c r="AA44" s="55"/>
      <c r="AB44" s="48"/>
      <c r="AC44" s="55"/>
      <c r="AD44" s="48"/>
      <c r="AE44" s="50"/>
      <c r="AF44" s="44"/>
      <c r="AG44" s="53"/>
    </row>
    <row r="46" spans="1:33" ht="19.5" thickBot="1" x14ac:dyDescent="0.35">
      <c r="A46" s="53" t="s">
        <v>72</v>
      </c>
      <c r="B46" s="214">
        <f>SUM(B38:B45)</f>
        <v>1287</v>
      </c>
      <c r="C46" s="48"/>
      <c r="D46" s="48"/>
      <c r="E46" s="48"/>
      <c r="F46" s="214">
        <f>SUM(F40:F45)</f>
        <v>0</v>
      </c>
      <c r="G46" s="34">
        <f>SUM(G38:G44)</f>
        <v>0</v>
      </c>
      <c r="H46" s="34">
        <f t="shared" ref="H46:M46" si="4">SUM(H38:H44)</f>
        <v>0</v>
      </c>
      <c r="I46" s="34">
        <f t="shared" si="4"/>
        <v>0</v>
      </c>
      <c r="J46" s="34">
        <f t="shared" si="4"/>
        <v>0</v>
      </c>
      <c r="K46" s="34">
        <f t="shared" si="4"/>
        <v>0</v>
      </c>
      <c r="L46" s="34">
        <f t="shared" si="4"/>
        <v>0</v>
      </c>
      <c r="M46" s="34">
        <f t="shared" si="4"/>
        <v>0</v>
      </c>
      <c r="N46" s="215">
        <f>SUM(N40:N44)</f>
        <v>0</v>
      </c>
      <c r="O46" s="216" t="e">
        <f>SUM(#REF!)</f>
        <v>#REF!</v>
      </c>
      <c r="P46" s="216">
        <f>SUM(P40:P44)</f>
        <v>0</v>
      </c>
      <c r="Q46" s="216" t="e">
        <f>SUM(#REF!)</f>
        <v>#REF!</v>
      </c>
      <c r="R46" s="216">
        <f>SUM(R40:R44)</f>
        <v>0</v>
      </c>
      <c r="S46" s="216" t="e">
        <f>SUM(#REF!)</f>
        <v>#REF!</v>
      </c>
      <c r="T46" s="216">
        <f>SUM(T40:T44)</f>
        <v>0</v>
      </c>
      <c r="U46" s="216" t="e">
        <f>SUM(#REF!)</f>
        <v>#REF!</v>
      </c>
      <c r="V46" s="216">
        <f>SUM(V40:V44)</f>
        <v>0</v>
      </c>
      <c r="W46" s="216" t="e">
        <f>SUM(#REF!)</f>
        <v>#REF!</v>
      </c>
      <c r="X46" s="216">
        <f>SUM(X40:X44)</f>
        <v>0</v>
      </c>
      <c r="Y46" s="216" t="e">
        <f>SUM(#REF!)</f>
        <v>#REF!</v>
      </c>
      <c r="Z46" s="216">
        <f>SUM(Z40:Z44)</f>
        <v>0</v>
      </c>
      <c r="AA46" s="216" t="e">
        <f>SUM(#REF!)</f>
        <v>#REF!</v>
      </c>
      <c r="AB46" s="216">
        <f>SUM(AB40:AB44)</f>
        <v>0</v>
      </c>
      <c r="AC46" s="217" t="e">
        <f>SUM(#REF!)</f>
        <v>#REF!</v>
      </c>
      <c r="AD46" s="217">
        <f>SUM(AD40:AD44)</f>
        <v>0</v>
      </c>
      <c r="AE46" s="217" t="e">
        <f>SUM(#REF!)</f>
        <v>#REF!</v>
      </c>
      <c r="AF46" s="22"/>
      <c r="AG46" s="53"/>
    </row>
    <row r="47" spans="1:33" ht="18.75" x14ac:dyDescent="0.3">
      <c r="A47" s="218" t="s">
        <v>20</v>
      </c>
      <c r="B47" s="219">
        <f>+B22+B27+B35+B46</f>
        <v>4179</v>
      </c>
      <c r="F47" s="219">
        <f>+F22+F27+F35+F46</f>
        <v>34</v>
      </c>
    </row>
    <row r="48" spans="1:33" x14ac:dyDescent="0.25">
      <c r="A48" s="57" t="s">
        <v>79</v>
      </c>
    </row>
    <row r="49" spans="1:1" ht="15.75" x14ac:dyDescent="0.25">
      <c r="A49" s="220"/>
    </row>
    <row r="50" spans="1:1" ht="15.75" x14ac:dyDescent="0.25">
      <c r="A50" s="220"/>
    </row>
    <row r="51" spans="1:1" ht="15.75" x14ac:dyDescent="0.25">
      <c r="A51" s="220"/>
    </row>
    <row r="52" spans="1:1" ht="15.75" x14ac:dyDescent="0.25">
      <c r="A52" s="220"/>
    </row>
    <row r="53" spans="1:1" ht="15.75" x14ac:dyDescent="0.25">
      <c r="A53" s="220"/>
    </row>
    <row r="54" spans="1:1" ht="15.75" x14ac:dyDescent="0.25">
      <c r="A54" s="220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EF2B0A-E5A4-4B55-9611-370721372B0B}">
  <sheetPr filterMode="1"/>
  <dimension ref="A1:H51"/>
  <sheetViews>
    <sheetView workbookViewId="0">
      <selection activeCell="H4" sqref="H4"/>
    </sheetView>
  </sheetViews>
  <sheetFormatPr defaultRowHeight="15" x14ac:dyDescent="0.25"/>
  <cols>
    <col min="1" max="1" width="11.140625" bestFit="1" customWidth="1"/>
    <col min="2" max="2" width="17.7109375" customWidth="1"/>
    <col min="3" max="3" width="11.140625" customWidth="1"/>
    <col min="4" max="4" width="20.5703125" customWidth="1"/>
    <col min="5" max="5" width="11.7109375" customWidth="1"/>
    <col min="7" max="8" width="9.140625" style="1"/>
  </cols>
  <sheetData>
    <row r="1" spans="1:8" x14ac:dyDescent="0.25">
      <c r="A1" s="301"/>
      <c r="B1" s="301" t="s">
        <v>211</v>
      </c>
      <c r="C1" t="s">
        <v>212</v>
      </c>
      <c r="D1" s="250"/>
      <c r="E1" t="s">
        <v>213</v>
      </c>
    </row>
    <row r="2" spans="1:8" x14ac:dyDescent="0.25">
      <c r="A2" s="301"/>
      <c r="B2" s="301" t="s">
        <v>214</v>
      </c>
      <c r="C2">
        <v>2018</v>
      </c>
      <c r="D2" t="s">
        <v>215</v>
      </c>
      <c r="E2" s="315">
        <v>1378</v>
      </c>
      <c r="H2" s="1" t="s">
        <v>103</v>
      </c>
    </row>
    <row r="3" spans="1:8" x14ac:dyDescent="0.25">
      <c r="A3" s="301"/>
      <c r="B3" s="301" t="s">
        <v>214</v>
      </c>
      <c r="C3">
        <v>2018</v>
      </c>
      <c r="D3" t="s">
        <v>216</v>
      </c>
      <c r="E3" s="315">
        <v>1391.6</v>
      </c>
    </row>
    <row r="4" spans="1:8" x14ac:dyDescent="0.25">
      <c r="B4" s="301" t="s">
        <v>217</v>
      </c>
      <c r="C4">
        <v>2018</v>
      </c>
      <c r="D4" t="s">
        <v>218</v>
      </c>
      <c r="E4" s="315">
        <v>66</v>
      </c>
      <c r="G4" s="1" t="s">
        <v>103</v>
      </c>
      <c r="H4" s="1" t="s">
        <v>103</v>
      </c>
    </row>
    <row r="5" spans="1:8" x14ac:dyDescent="0.25">
      <c r="B5" s="301" t="s">
        <v>217</v>
      </c>
      <c r="C5">
        <v>2018</v>
      </c>
      <c r="D5" t="s">
        <v>219</v>
      </c>
      <c r="E5" s="315">
        <v>1251.2</v>
      </c>
    </row>
    <row r="6" spans="1:8" x14ac:dyDescent="0.25">
      <c r="B6" t="s">
        <v>197</v>
      </c>
      <c r="C6">
        <v>2018</v>
      </c>
      <c r="D6" t="s">
        <v>220</v>
      </c>
      <c r="E6" s="315">
        <v>1542.5</v>
      </c>
    </row>
    <row r="7" spans="1:8" x14ac:dyDescent="0.25">
      <c r="B7" t="s">
        <v>197</v>
      </c>
      <c r="C7">
        <v>2018</v>
      </c>
      <c r="D7" t="s">
        <v>221</v>
      </c>
      <c r="E7" s="315">
        <v>3173.3</v>
      </c>
    </row>
    <row r="8" spans="1:8" x14ac:dyDescent="0.25">
      <c r="B8" t="s">
        <v>197</v>
      </c>
      <c r="C8">
        <v>2018</v>
      </c>
      <c r="D8" t="s">
        <v>222</v>
      </c>
      <c r="E8" s="315">
        <v>1239.0999999999999</v>
      </c>
    </row>
    <row r="9" spans="1:8" x14ac:dyDescent="0.25">
      <c r="B9" t="s">
        <v>223</v>
      </c>
      <c r="C9">
        <v>2018</v>
      </c>
      <c r="D9" t="s">
        <v>224</v>
      </c>
      <c r="E9" s="316">
        <v>1326.6</v>
      </c>
      <c r="H9" s="1" t="s">
        <v>103</v>
      </c>
    </row>
    <row r="10" spans="1:8" hidden="1" x14ac:dyDescent="0.25">
      <c r="B10" s="301" t="s">
        <v>214</v>
      </c>
      <c r="C10">
        <v>2019</v>
      </c>
      <c r="D10" t="s">
        <v>225</v>
      </c>
      <c r="E10" s="315">
        <v>2586.6999999999998</v>
      </c>
    </row>
    <row r="11" spans="1:8" hidden="1" x14ac:dyDescent="0.25">
      <c r="B11" s="301" t="s">
        <v>214</v>
      </c>
      <c r="C11">
        <v>2019</v>
      </c>
      <c r="D11" t="s">
        <v>226</v>
      </c>
      <c r="E11" s="315">
        <v>2788.3</v>
      </c>
    </row>
    <row r="12" spans="1:8" hidden="1" x14ac:dyDescent="0.25">
      <c r="B12" s="301" t="s">
        <v>217</v>
      </c>
      <c r="C12">
        <v>2019</v>
      </c>
      <c r="D12" t="s">
        <v>227</v>
      </c>
      <c r="E12" s="316">
        <v>2707</v>
      </c>
    </row>
    <row r="13" spans="1:8" hidden="1" x14ac:dyDescent="0.25">
      <c r="B13" s="301" t="s">
        <v>217</v>
      </c>
      <c r="C13">
        <v>2019</v>
      </c>
      <c r="D13" t="s">
        <v>228</v>
      </c>
      <c r="E13" s="316">
        <v>1337.4</v>
      </c>
    </row>
    <row r="14" spans="1:8" hidden="1" x14ac:dyDescent="0.25">
      <c r="B14" s="301" t="s">
        <v>217</v>
      </c>
      <c r="C14">
        <v>2019</v>
      </c>
      <c r="D14" t="s">
        <v>229</v>
      </c>
      <c r="E14" s="316">
        <v>1510.3</v>
      </c>
    </row>
    <row r="15" spans="1:8" hidden="1" x14ac:dyDescent="0.25">
      <c r="B15" s="301" t="s">
        <v>217</v>
      </c>
      <c r="C15">
        <v>2019</v>
      </c>
      <c r="D15" t="s">
        <v>230</v>
      </c>
      <c r="E15" s="316">
        <v>1424</v>
      </c>
    </row>
    <row r="16" spans="1:8" hidden="1" x14ac:dyDescent="0.25">
      <c r="B16" t="s">
        <v>231</v>
      </c>
      <c r="C16">
        <v>2019</v>
      </c>
      <c r="D16" t="s">
        <v>232</v>
      </c>
      <c r="E16" s="316">
        <v>909.5</v>
      </c>
    </row>
    <row r="17" spans="1:8" hidden="1" x14ac:dyDescent="0.25">
      <c r="B17" t="s">
        <v>197</v>
      </c>
      <c r="C17">
        <v>2019</v>
      </c>
      <c r="D17" t="s">
        <v>233</v>
      </c>
      <c r="E17" s="316">
        <v>1363.2</v>
      </c>
    </row>
    <row r="18" spans="1:8" hidden="1" x14ac:dyDescent="0.25">
      <c r="B18" t="s">
        <v>197</v>
      </c>
      <c r="C18">
        <v>2019</v>
      </c>
      <c r="D18" t="s">
        <v>234</v>
      </c>
      <c r="E18" s="316">
        <v>103.9</v>
      </c>
    </row>
    <row r="19" spans="1:8" hidden="1" x14ac:dyDescent="0.25">
      <c r="B19" t="s">
        <v>235</v>
      </c>
      <c r="C19">
        <v>2019</v>
      </c>
      <c r="D19" t="s">
        <v>236</v>
      </c>
      <c r="E19" s="316">
        <v>997.5</v>
      </c>
    </row>
    <row r="20" spans="1:8" hidden="1" x14ac:dyDescent="0.25">
      <c r="B20" t="s">
        <v>208</v>
      </c>
      <c r="C20">
        <v>2019</v>
      </c>
      <c r="D20" t="s">
        <v>237</v>
      </c>
      <c r="E20" s="316">
        <v>4605.1000000000004</v>
      </c>
    </row>
    <row r="21" spans="1:8" hidden="1" x14ac:dyDescent="0.25">
      <c r="A21" s="317"/>
      <c r="B21" s="301" t="s">
        <v>214</v>
      </c>
      <c r="C21">
        <v>2020</v>
      </c>
      <c r="D21" t="s">
        <v>238</v>
      </c>
      <c r="E21" s="316">
        <v>1479</v>
      </c>
    </row>
    <row r="22" spans="1:8" hidden="1" x14ac:dyDescent="0.25">
      <c r="B22" s="301" t="s">
        <v>217</v>
      </c>
      <c r="C22">
        <v>2020</v>
      </c>
      <c r="D22" t="s">
        <v>239</v>
      </c>
      <c r="E22" s="316">
        <v>1980</v>
      </c>
    </row>
    <row r="23" spans="1:8" hidden="1" x14ac:dyDescent="0.25">
      <c r="B23" s="301" t="s">
        <v>217</v>
      </c>
      <c r="C23">
        <v>2020</v>
      </c>
      <c r="D23" t="s">
        <v>240</v>
      </c>
      <c r="E23" s="316">
        <v>1750.8</v>
      </c>
    </row>
    <row r="24" spans="1:8" hidden="1" x14ac:dyDescent="0.25">
      <c r="B24" t="s">
        <v>197</v>
      </c>
      <c r="C24">
        <v>2020</v>
      </c>
      <c r="D24" t="s">
        <v>241</v>
      </c>
      <c r="E24" s="316">
        <v>4080.2</v>
      </c>
    </row>
    <row r="25" spans="1:8" hidden="1" x14ac:dyDescent="0.25">
      <c r="B25" t="s">
        <v>197</v>
      </c>
      <c r="C25">
        <v>2020</v>
      </c>
      <c r="D25" t="s">
        <v>242</v>
      </c>
      <c r="E25" s="316">
        <v>118.6</v>
      </c>
    </row>
    <row r="26" spans="1:8" hidden="1" x14ac:dyDescent="0.25">
      <c r="B26" t="s">
        <v>223</v>
      </c>
      <c r="C26">
        <v>2020</v>
      </c>
      <c r="D26" t="s">
        <v>243</v>
      </c>
      <c r="E26" s="316">
        <v>1359.9</v>
      </c>
    </row>
    <row r="30" spans="1:8" x14ac:dyDescent="0.25">
      <c r="D30" s="301" t="s">
        <v>214</v>
      </c>
      <c r="E30" s="318">
        <f t="shared" ref="E30:E36" si="0">+SUMIF(B$2:B$26,D30,E$2:E$26)</f>
        <v>9623.5999999999985</v>
      </c>
      <c r="G30" s="1">
        <v>100068</v>
      </c>
      <c r="H30" s="1">
        <f>+G30-E30</f>
        <v>90444.4</v>
      </c>
    </row>
    <row r="31" spans="1:8" x14ac:dyDescent="0.25">
      <c r="D31" s="301" t="s">
        <v>217</v>
      </c>
      <c r="E31" s="318">
        <f t="shared" si="0"/>
        <v>12026.7</v>
      </c>
      <c r="G31" s="1">
        <v>111788</v>
      </c>
      <c r="H31" s="1">
        <f t="shared" ref="H31:H34" si="1">+G31-E31</f>
        <v>99761.3</v>
      </c>
    </row>
    <row r="32" spans="1:8" x14ac:dyDescent="0.25">
      <c r="D32" t="s">
        <v>197</v>
      </c>
      <c r="E32" s="318">
        <f t="shared" si="0"/>
        <v>11620.8</v>
      </c>
      <c r="G32" s="1">
        <v>41243</v>
      </c>
      <c r="H32" s="1">
        <f t="shared" si="1"/>
        <v>29622.2</v>
      </c>
    </row>
    <row r="33" spans="4:8" x14ac:dyDescent="0.25">
      <c r="D33" t="s">
        <v>223</v>
      </c>
      <c r="E33" s="318">
        <f t="shared" si="0"/>
        <v>2686.5</v>
      </c>
      <c r="G33" s="1">
        <v>14992</v>
      </c>
      <c r="H33" s="1">
        <f t="shared" si="1"/>
        <v>12305.5</v>
      </c>
    </row>
    <row r="34" spans="4:8" x14ac:dyDescent="0.25">
      <c r="D34" t="s">
        <v>231</v>
      </c>
      <c r="E34" s="318">
        <f t="shared" si="0"/>
        <v>909.5</v>
      </c>
      <c r="G34" s="1">
        <v>22931</v>
      </c>
      <c r="H34" s="1">
        <f t="shared" si="1"/>
        <v>22021.5</v>
      </c>
    </row>
    <row r="35" spans="4:8" x14ac:dyDescent="0.25">
      <c r="D35" t="s">
        <v>235</v>
      </c>
      <c r="E35" s="318">
        <f t="shared" si="0"/>
        <v>997.5</v>
      </c>
    </row>
    <row r="36" spans="4:8" x14ac:dyDescent="0.25">
      <c r="D36" t="s">
        <v>208</v>
      </c>
      <c r="E36" s="318">
        <f t="shared" si="0"/>
        <v>4605.1000000000004</v>
      </c>
    </row>
    <row r="40" spans="4:8" x14ac:dyDescent="0.25">
      <c r="D40" s="250" t="s">
        <v>208</v>
      </c>
    </row>
    <row r="41" spans="4:8" x14ac:dyDescent="0.25">
      <c r="D41" t="s">
        <v>244</v>
      </c>
      <c r="E41" s="319">
        <v>4000</v>
      </c>
    </row>
    <row r="42" spans="4:8" x14ac:dyDescent="0.25">
      <c r="D42" t="s">
        <v>245</v>
      </c>
      <c r="E42" s="320">
        <v>5000</v>
      </c>
    </row>
    <row r="43" spans="4:8" x14ac:dyDescent="0.25">
      <c r="D43" t="s">
        <v>246</v>
      </c>
      <c r="E43" s="319">
        <v>5132</v>
      </c>
    </row>
    <row r="44" spans="4:8" x14ac:dyDescent="0.25">
      <c r="D44" t="s">
        <v>247</v>
      </c>
      <c r="E44" s="320">
        <v>5096</v>
      </c>
    </row>
    <row r="45" spans="4:8" x14ac:dyDescent="0.25">
      <c r="D45" t="s">
        <v>248</v>
      </c>
      <c r="E45" s="319">
        <v>5308</v>
      </c>
    </row>
    <row r="46" spans="4:8" x14ac:dyDescent="0.25">
      <c r="D46" t="s">
        <v>249</v>
      </c>
      <c r="E46" s="320">
        <v>5348</v>
      </c>
    </row>
    <row r="47" spans="4:8" x14ac:dyDescent="0.25">
      <c r="D47" t="s">
        <v>250</v>
      </c>
      <c r="E47" s="319">
        <v>4156</v>
      </c>
    </row>
    <row r="48" spans="4:8" x14ac:dyDescent="0.25">
      <c r="D48" t="s">
        <v>251</v>
      </c>
      <c r="E48" s="320">
        <v>9958</v>
      </c>
    </row>
    <row r="49" spans="4:8" x14ac:dyDescent="0.25">
      <c r="D49" t="s">
        <v>252</v>
      </c>
      <c r="E49" s="320">
        <v>3420</v>
      </c>
      <c r="G49"/>
      <c r="H49"/>
    </row>
    <row r="50" spans="4:8" x14ac:dyDescent="0.25">
      <c r="E50" s="1">
        <f>SUM(E41:E49)</f>
        <v>47418</v>
      </c>
    </row>
    <row r="51" spans="4:8" x14ac:dyDescent="0.25">
      <c r="D51" t="s">
        <v>253</v>
      </c>
      <c r="E51" s="1">
        <f>+E42+E44+E46+E48+E49</f>
        <v>28822</v>
      </c>
    </row>
  </sheetData>
  <autoFilter ref="B1:E26" xr:uid="{83018002-2FBF-4D8F-961C-8FB4E725015F}">
    <filterColumn colId="1">
      <filters>
        <filter val="2018"/>
      </filters>
    </filterColumn>
  </autoFilter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6" ma:contentTypeDescription="Create a new document." ma:contentTypeScope="" ma:versionID="af097ad4dfc046e242e99c614f6ecf58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ecaaad3de35a6674e44bd02a564c15a8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15bc60-b03c-4543-a769-e47a16cd9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9794ab-d1bc-4439-8859-d76b29ffa7be}" ma:internalName="TaxCatchAll" ma:showField="CatchAllData" ma:web="89074163-e594-4135-93f0-5b3a33345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04c2f1-7051-44ca-8416-42516407c904">
      <Terms xmlns="http://schemas.microsoft.com/office/infopath/2007/PartnerControls"/>
    </lcf76f155ced4ddcb4097134ff3c332f>
    <TaxCatchAll xmlns="89074163-e594-4135-93f0-5b3a33345d41" xsi:nil="true"/>
  </documentManagement>
</p:properties>
</file>

<file path=customXml/itemProps1.xml><?xml version="1.0" encoding="utf-8"?>
<ds:datastoreItem xmlns:ds="http://schemas.openxmlformats.org/officeDocument/2006/customXml" ds:itemID="{670793A8-6417-4FE5-A792-8452CECA56F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284923-2C11-4B51-B3A2-6AC6B2B304FB}"/>
</file>

<file path=customXml/itemProps3.xml><?xml version="1.0" encoding="utf-8"?>
<ds:datastoreItem xmlns:ds="http://schemas.openxmlformats.org/officeDocument/2006/customXml" ds:itemID="{9418C5E7-9B79-4691-844C-770D13DC4124}">
  <ds:schemaRefs>
    <ds:schemaRef ds:uri="2cf7a10c-b9dc-432b-9424-3bf6913679d9"/>
    <ds:schemaRef ds:uri="14bfd2bb-3d4a-4549-9197-f3410a8da64b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schemas.microsoft.com/office/infopath/2007/PartnerControls"/>
    <ds:schemaRef ds:uri="http://purl.org/dc/dcmitype/"/>
    <ds:schemaRef ds:uri="http://purl.org/dc/elements/1.1/"/>
    <ds:schemaRef ds:uri="2243b5e7-41d8-484d-9560-eb57cd51e4e0"/>
    <ds:schemaRef ds:uri="73ca341d-af13-4715-84c1-2c839bb29ebb"/>
    <ds:schemaRef ds:uri="abbeec68-b05e-4e2e-88e5-2ac3e13fe80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YFIRLIT HELSTU SVÆDI</vt:lpstr>
      <vt:lpstr>YFIRLIT HFJ</vt:lpstr>
      <vt:lpstr>HFJ ÍBUDARHUSNÆDI</vt:lpstr>
      <vt:lpstr>HFJ ÍBUDARHUSNÆDI ekkinota</vt:lpstr>
      <vt:lpstr>HFJ A_OG_S_HUSNÆDI</vt:lpstr>
      <vt:lpstr>HFJ ÍB20</vt:lpstr>
      <vt:lpstr>HFJ AT20</vt:lpstr>
      <vt:lpstr>HAF18</vt:lpstr>
      <vt:lpstr>úttektir 18-20</vt:lpstr>
      <vt:lpstr>Hraun 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Samúel Torfi Pétursson</dc:creator>
  <cp:lastModifiedBy>Sandra Björgvinsdóttir</cp:lastModifiedBy>
  <cp:lastPrinted>2022-04-06T08:13:35Z</cp:lastPrinted>
  <dcterms:created xsi:type="dcterms:W3CDTF">2018-04-13T13:16:11Z</dcterms:created>
  <dcterms:modified xsi:type="dcterms:W3CDTF">2022-04-06T08:57:03Z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  <property fmtid="{D5CDD505-2E9C-101B-9397-08002B2CF9AE}" pid="3" name="Order">
    <vt:r8>7000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  <property fmtid="{D5CDD505-2E9C-101B-9397-08002B2CF9AE}" pid="8" name="ComplianceAssetId">
    <vt:lpwstr/>
  </property>
  <property fmtid="{D5CDD505-2E9C-101B-9397-08002B2CF9AE}" pid="9" name="TemplateUrl">
    <vt:lpwstr/>
  </property>
</Properties>
</file>